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30.09.20)" sheetId="120" r:id="rId1"/>
    <sheet name="услуги с 20.08" sheetId="128" r:id="rId2"/>
  </sheets>
  <externalReferences>
    <externalReference r:id="rId3"/>
  </externalReferences>
  <definedNames>
    <definedName name="dklr" localSheetId="0">#REF!</definedName>
    <definedName name="dklr" localSheetId="1">#REF!</definedName>
    <definedName name="dklr">#REF!</definedName>
    <definedName name="Excel_BuiltIn_Database" localSheetId="0">#REF!</definedName>
    <definedName name="Excel_BuiltIn_Database" localSheetId="1">#REF!</definedName>
    <definedName name="Excel_BuiltIn_Database">#REF!</definedName>
    <definedName name="lkj" localSheetId="0">#REF!</definedName>
    <definedName name="lkj" localSheetId="1">#REF!</definedName>
    <definedName name="lkj">#REF!</definedName>
    <definedName name="xxxx" localSheetId="0">#REF!</definedName>
    <definedName name="xxxx" localSheetId="1">#REF!</definedName>
    <definedName name="xxxx">#REF!</definedName>
    <definedName name="zpl" localSheetId="0">#REF!</definedName>
    <definedName name="zpl" localSheetId="1">#REF!</definedName>
    <definedName name="zpl">#REF!</definedName>
    <definedName name="вбдргп" localSheetId="0">#REF!</definedName>
    <definedName name="вбдргп" localSheetId="1">#REF!</definedName>
    <definedName name="вбдргп">#REF!</definedName>
    <definedName name="ввввв123" localSheetId="0">#REF!</definedName>
    <definedName name="ввввв123" localSheetId="1">#REF!</definedName>
    <definedName name="ввввв123">#REF!</definedName>
    <definedName name="ДатаОтчета" localSheetId="0">#REF!</definedName>
    <definedName name="ДатаОтчета" localSheetId="1">#REF!</definedName>
    <definedName name="ДатаОтчета">#REF!</definedName>
    <definedName name="дс">[1]свод!$A$7</definedName>
    <definedName name="ждд" localSheetId="0">#REF!</definedName>
    <definedName name="ждд" localSheetId="1">#REF!</definedName>
    <definedName name="ждд">#REF!</definedName>
    <definedName name="жжжжжжж" localSheetId="0">#REF!</definedName>
    <definedName name="жжжжжжж" localSheetId="1">#REF!</definedName>
    <definedName name="жжжжжжж">#REF!</definedName>
    <definedName name="_xlnm.Print_Titles" localSheetId="1">'услуги с 20.08'!$A:$B</definedName>
    <definedName name="ИмяПоказателя" localSheetId="0">#REF!</definedName>
    <definedName name="ИмяПоказателя" localSheetId="1">#REF!</definedName>
    <definedName name="ИмяПоказателя">#REF!</definedName>
    <definedName name="ИтогоПоСтроке" localSheetId="0">#REF!</definedName>
    <definedName name="ИтогоПоСтроке" localSheetId="1">#REF!</definedName>
    <definedName name="ИтогоПоСтроке">#REF!</definedName>
    <definedName name="Контрагент" localSheetId="0">#REF!</definedName>
    <definedName name="Контрагент" localSheetId="1">#REF!</definedName>
    <definedName name="Контрагент">#REF!</definedName>
    <definedName name="лдж" localSheetId="1">#REF!</definedName>
    <definedName name="лдж">#REF!</definedName>
    <definedName name="н" localSheetId="0">#REF!</definedName>
    <definedName name="н" localSheetId="1">#REF!</definedName>
    <definedName name="н">#REF!</definedName>
    <definedName name="_xlnm.Print_Area" localSheetId="0">'прил № 2 (30.09.20)'!$A$1:$AVW$595</definedName>
    <definedName name="_xlnm.Print_Area" localSheetId="1">'услуги с 20.08'!$A$1:$IB$41</definedName>
    <definedName name="Показатель" localSheetId="0">#REF!</definedName>
    <definedName name="Показатель" localSheetId="1">#REF!</definedName>
    <definedName name="Показатель">#REF!</definedName>
    <definedName name="Разрез" localSheetId="0">#REF!</definedName>
    <definedName name="Разрез" localSheetId="1">#REF!</definedName>
    <definedName name="Разрез">#REF!</definedName>
    <definedName name="расш.340.16" localSheetId="0">#REF!</definedName>
    <definedName name="расш.340.16" localSheetId="1">#REF!</definedName>
    <definedName name="расш.340.16">#REF!</definedName>
    <definedName name="ььь" localSheetId="0">#REF!</definedName>
    <definedName name="ььь" localSheetId="1">#REF!</definedName>
    <definedName name="ььь">#REF!</definedName>
  </definedNames>
  <calcPr calcId="124519" fullPrecision="0"/>
</workbook>
</file>

<file path=xl/calcChain.xml><?xml version="1.0" encoding="utf-8"?>
<calcChain xmlns="http://schemas.openxmlformats.org/spreadsheetml/2006/main">
  <c r="FZ37" i="128"/>
  <c r="FY37"/>
  <c r="FX37"/>
  <c r="FN37"/>
  <c r="GF37" s="1"/>
  <c r="FM37"/>
  <c r="GE37" s="1"/>
  <c r="FL37"/>
  <c r="GD37" s="1"/>
  <c r="EV37"/>
  <c r="EU37"/>
  <c r="ET37"/>
  <c r="DL37"/>
  <c r="DK37"/>
  <c r="DJ37"/>
  <c r="CZ37"/>
  <c r="DR37" s="1"/>
  <c r="CY37"/>
  <c r="DQ37" s="1"/>
  <c r="CX37"/>
  <c r="DP37" s="1"/>
  <c r="CT37"/>
  <c r="CS37"/>
  <c r="CQ37"/>
  <c r="CP37"/>
  <c r="AO37"/>
  <c r="AN37"/>
  <c r="AM37"/>
  <c r="AC37"/>
  <c r="AU37" s="1"/>
  <c r="AB37"/>
  <c r="AT37" s="1"/>
  <c r="AA37"/>
  <c r="HZ37" s="1"/>
  <c r="W37"/>
  <c r="IB37" s="1"/>
  <c r="V37"/>
  <c r="IA37" s="1"/>
  <c r="FZ36"/>
  <c r="FY36"/>
  <c r="FX36"/>
  <c r="FN36"/>
  <c r="GF36" s="1"/>
  <c r="FM36"/>
  <c r="GE36" s="1"/>
  <c r="FL36"/>
  <c r="GD36" s="1"/>
  <c r="EV36"/>
  <c r="EU36"/>
  <c r="ET36"/>
  <c r="DL36"/>
  <c r="DK36"/>
  <c r="DJ36"/>
  <c r="CZ36"/>
  <c r="DR36" s="1"/>
  <c r="CY36"/>
  <c r="DQ36" s="1"/>
  <c r="CX36"/>
  <c r="DP36" s="1"/>
  <c r="AO36"/>
  <c r="AN36"/>
  <c r="AM36"/>
  <c r="AC36"/>
  <c r="AU36" s="1"/>
  <c r="AB36"/>
  <c r="AT36" s="1"/>
  <c r="AA36"/>
  <c r="AS36" s="1"/>
  <c r="W36"/>
  <c r="IB36" s="1"/>
  <c r="V36"/>
  <c r="IA36" s="1"/>
  <c r="U36"/>
  <c r="HZ36" s="1"/>
  <c r="FZ35"/>
  <c r="GF35" s="1"/>
  <c r="FY35"/>
  <c r="GE35" s="1"/>
  <c r="FX35"/>
  <c r="GD35" s="1"/>
  <c r="FT35"/>
  <c r="FS35"/>
  <c r="FR35"/>
  <c r="DL35"/>
  <c r="DR35" s="1"/>
  <c r="DK35"/>
  <c r="DQ35" s="1"/>
  <c r="DJ35"/>
  <c r="DP35" s="1"/>
  <c r="DF35"/>
  <c r="DE35"/>
  <c r="DD35"/>
  <c r="AO35"/>
  <c r="AN35"/>
  <c r="AM35"/>
  <c r="AC35"/>
  <c r="AU35" s="1"/>
  <c r="AB35"/>
  <c r="AT35" s="1"/>
  <c r="AA35"/>
  <c r="AS35" s="1"/>
  <c r="W35"/>
  <c r="IB35" s="1"/>
  <c r="V35"/>
  <c r="IA35" s="1"/>
  <c r="U35"/>
  <c r="HZ35" s="1"/>
  <c r="FZ34"/>
  <c r="GF34" s="1"/>
  <c r="FY34"/>
  <c r="GE34" s="1"/>
  <c r="FX34"/>
  <c r="GD34" s="1"/>
  <c r="FT34"/>
  <c r="FS34"/>
  <c r="FR34"/>
  <c r="DL34"/>
  <c r="DR34" s="1"/>
  <c r="DK34"/>
  <c r="DQ34" s="1"/>
  <c r="DJ34"/>
  <c r="DP34" s="1"/>
  <c r="DF34"/>
  <c r="DE34"/>
  <c r="DD34"/>
  <c r="AO34"/>
  <c r="AU34" s="1"/>
  <c r="AN34"/>
  <c r="AT34" s="1"/>
  <c r="AM34"/>
  <c r="AS34" s="1"/>
  <c r="AI34"/>
  <c r="AH34"/>
  <c r="AG34"/>
  <c r="W34"/>
  <c r="IB34" s="1"/>
  <c r="V34"/>
  <c r="IA34" s="1"/>
  <c r="U34"/>
  <c r="HZ34" s="1"/>
  <c r="IB33"/>
  <c r="IA33"/>
  <c r="HZ33"/>
  <c r="GE33"/>
  <c r="FZ33"/>
  <c r="GF33" s="1"/>
  <c r="FY33"/>
  <c r="FX33"/>
  <c r="GD33" s="1"/>
  <c r="FT33"/>
  <c r="FS33"/>
  <c r="FR33"/>
  <c r="DR33"/>
  <c r="DP33"/>
  <c r="DL33"/>
  <c r="DK33"/>
  <c r="DQ33" s="1"/>
  <c r="DJ33"/>
  <c r="DF33"/>
  <c r="DE33"/>
  <c r="DD33"/>
  <c r="AT33"/>
  <c r="AO33"/>
  <c r="AU33" s="1"/>
  <c r="AN33"/>
  <c r="AM33"/>
  <c r="AS33" s="1"/>
  <c r="AI33"/>
  <c r="AH33"/>
  <c r="AG33"/>
  <c r="GE32"/>
  <c r="FZ32"/>
  <c r="FY32"/>
  <c r="FX32"/>
  <c r="FS32"/>
  <c r="FN32"/>
  <c r="GF32" s="1"/>
  <c r="FM32"/>
  <c r="FL32"/>
  <c r="GD32" s="1"/>
  <c r="DQ32"/>
  <c r="DL32"/>
  <c r="DK32"/>
  <c r="DJ32"/>
  <c r="DE32"/>
  <c r="CZ32"/>
  <c r="DR32" s="1"/>
  <c r="CY32"/>
  <c r="CX32"/>
  <c r="DP32" s="1"/>
  <c r="AT32"/>
  <c r="AO32"/>
  <c r="AN32"/>
  <c r="AM32"/>
  <c r="AH32"/>
  <c r="AC32"/>
  <c r="AU32" s="1"/>
  <c r="AB32"/>
  <c r="IA32" s="1"/>
  <c r="AA32"/>
  <c r="AS32" s="1"/>
  <c r="FZ31"/>
  <c r="FY31"/>
  <c r="FX31"/>
  <c r="FN31"/>
  <c r="GF31" s="1"/>
  <c r="FM31"/>
  <c r="GE31" s="1"/>
  <c r="FL31"/>
  <c r="GD31" s="1"/>
  <c r="DL31"/>
  <c r="DK31"/>
  <c r="DJ31"/>
  <c r="CZ31"/>
  <c r="DR31" s="1"/>
  <c r="CY31"/>
  <c r="DQ31" s="1"/>
  <c r="CX31"/>
  <c r="DP31" s="1"/>
  <c r="AO31"/>
  <c r="AN31"/>
  <c r="AM31"/>
  <c r="AC31"/>
  <c r="IB31" s="1"/>
  <c r="AB31"/>
  <c r="AT31" s="1"/>
  <c r="AA31"/>
  <c r="HZ31" s="1"/>
  <c r="IB30"/>
  <c r="IA30"/>
  <c r="HZ30"/>
  <c r="GE30"/>
  <c r="FZ30"/>
  <c r="GF30" s="1"/>
  <c r="FY30"/>
  <c r="FX30"/>
  <c r="GD30" s="1"/>
  <c r="FT30"/>
  <c r="FS30"/>
  <c r="FR30"/>
  <c r="DR30"/>
  <c r="DP30"/>
  <c r="DL30"/>
  <c r="DK30"/>
  <c r="DQ30" s="1"/>
  <c r="DJ30"/>
  <c r="DF30"/>
  <c r="DE30"/>
  <c r="DD30"/>
  <c r="AT30"/>
  <c r="AO30"/>
  <c r="AU30" s="1"/>
  <c r="AN30"/>
  <c r="AM30"/>
  <c r="AS30" s="1"/>
  <c r="AI30"/>
  <c r="AH30"/>
  <c r="AG30"/>
  <c r="IB29"/>
  <c r="IA29"/>
  <c r="HZ29"/>
  <c r="GE29"/>
  <c r="FZ29"/>
  <c r="GF29" s="1"/>
  <c r="FY29"/>
  <c r="FX29"/>
  <c r="GD29" s="1"/>
  <c r="FT29"/>
  <c r="FS29"/>
  <c r="FR29"/>
  <c r="DR29"/>
  <c r="DP29"/>
  <c r="DL29"/>
  <c r="DK29"/>
  <c r="DQ29" s="1"/>
  <c r="DJ29"/>
  <c r="DF29"/>
  <c r="DE29"/>
  <c r="DD29"/>
  <c r="AT29"/>
  <c r="AO29"/>
  <c r="AU29" s="1"/>
  <c r="AN29"/>
  <c r="AM29"/>
  <c r="AS29" s="1"/>
  <c r="AI29"/>
  <c r="AH29"/>
  <c r="AG29"/>
  <c r="IB28"/>
  <c r="IA28"/>
  <c r="HZ28"/>
  <c r="GE28"/>
  <c r="FZ28"/>
  <c r="GF28" s="1"/>
  <c r="GF27" s="1"/>
  <c r="FY28"/>
  <c r="FX28"/>
  <c r="GD28" s="1"/>
  <c r="GD27" s="1"/>
  <c r="FT28"/>
  <c r="FS28"/>
  <c r="FR28"/>
  <c r="DR28"/>
  <c r="DP28"/>
  <c r="DL28"/>
  <c r="DK28"/>
  <c r="DQ28" s="1"/>
  <c r="DQ27" s="1"/>
  <c r="DJ28"/>
  <c r="DF28"/>
  <c r="DE28"/>
  <c r="DD28"/>
  <c r="AT28"/>
  <c r="AO28"/>
  <c r="AU28" s="1"/>
  <c r="AU27" s="1"/>
  <c r="AN28"/>
  <c r="AM28"/>
  <c r="AS28" s="1"/>
  <c r="AS27" s="1"/>
  <c r="AI28"/>
  <c r="AH28"/>
  <c r="AG28"/>
  <c r="HY27"/>
  <c r="HX27"/>
  <c r="HW27"/>
  <c r="HV27"/>
  <c r="HU27"/>
  <c r="HT27"/>
  <c r="HS27"/>
  <c r="HR27"/>
  <c r="HQ27"/>
  <c r="HP27"/>
  <c r="HO27"/>
  <c r="HN27"/>
  <c r="HM27"/>
  <c r="HL27"/>
  <c r="HK27"/>
  <c r="HJ27"/>
  <c r="HI27"/>
  <c r="HH27"/>
  <c r="HG27"/>
  <c r="HF27"/>
  <c r="HE27"/>
  <c r="HD27"/>
  <c r="HC27"/>
  <c r="HB27"/>
  <c r="HA27"/>
  <c r="GZ27"/>
  <c r="GY27"/>
  <c r="GX27"/>
  <c r="GW27"/>
  <c r="GV27"/>
  <c r="GU27"/>
  <c r="GT27"/>
  <c r="GS27"/>
  <c r="GR27"/>
  <c r="GQ27"/>
  <c r="GP27"/>
  <c r="GO27"/>
  <c r="GN27"/>
  <c r="GM27"/>
  <c r="GL27"/>
  <c r="GK27"/>
  <c r="GJ27"/>
  <c r="GI27"/>
  <c r="GH27"/>
  <c r="GG27"/>
  <c r="GE27"/>
  <c r="GC27"/>
  <c r="GB27"/>
  <c r="GA27"/>
  <c r="FT27"/>
  <c r="FS27"/>
  <c r="FR27"/>
  <c r="FQ27"/>
  <c r="FP27"/>
  <c r="FO27"/>
  <c r="FN27"/>
  <c r="FM27"/>
  <c r="FL27"/>
  <c r="FK27"/>
  <c r="FJ27"/>
  <c r="FI27"/>
  <c r="FH27"/>
  <c r="FG27"/>
  <c r="FF27"/>
  <c r="FE27"/>
  <c r="FD27"/>
  <c r="FC27"/>
  <c r="FB27"/>
  <c r="FA27"/>
  <c r="EZ27"/>
  <c r="EY27"/>
  <c r="EX27"/>
  <c r="EW27"/>
  <c r="EV27"/>
  <c r="EU27"/>
  <c r="ET27"/>
  <c r="ES27"/>
  <c r="ER27"/>
  <c r="EQ27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P27"/>
  <c r="DO27"/>
  <c r="DN27"/>
  <c r="DM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T27"/>
  <c r="AR27"/>
  <c r="AQ27"/>
  <c r="AP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IB25"/>
  <c r="IA25"/>
  <c r="HZ25"/>
  <c r="FZ25"/>
  <c r="GF25" s="1"/>
  <c r="FY25"/>
  <c r="GE25" s="1"/>
  <c r="FX25"/>
  <c r="GD25" s="1"/>
  <c r="FW25"/>
  <c r="GC25" s="1"/>
  <c r="FV25"/>
  <c r="GB25" s="1"/>
  <c r="FU25"/>
  <c r="GA25" s="1"/>
  <c r="FT25"/>
  <c r="FS25"/>
  <c r="FR25"/>
  <c r="FQ25"/>
  <c r="FP25"/>
  <c r="FO25"/>
  <c r="DL25"/>
  <c r="DR25" s="1"/>
  <c r="DK25"/>
  <c r="DQ25" s="1"/>
  <c r="DJ25"/>
  <c r="DP25" s="1"/>
  <c r="DI25"/>
  <c r="DO25" s="1"/>
  <c r="DH25"/>
  <c r="DN25" s="1"/>
  <c r="DG25"/>
  <c r="DM25" s="1"/>
  <c r="DF25"/>
  <c r="DE25"/>
  <c r="DD25"/>
  <c r="DC25"/>
  <c r="DB25"/>
  <c r="DA25"/>
  <c r="AO25"/>
  <c r="AU25" s="1"/>
  <c r="AN25"/>
  <c r="AT25" s="1"/>
  <c r="AM25"/>
  <c r="AS25" s="1"/>
  <c r="AL25"/>
  <c r="AR25" s="1"/>
  <c r="AK25"/>
  <c r="AQ25" s="1"/>
  <c r="AJ25"/>
  <c r="AP25" s="1"/>
  <c r="AI25"/>
  <c r="AH25"/>
  <c r="AG25"/>
  <c r="AF25"/>
  <c r="AE25"/>
  <c r="AD25"/>
  <c r="IB24"/>
  <c r="IA24"/>
  <c r="HZ24"/>
  <c r="FZ24"/>
  <c r="GF24" s="1"/>
  <c r="FY24"/>
  <c r="GE24" s="1"/>
  <c r="FX24"/>
  <c r="GD24" s="1"/>
  <c r="FW24"/>
  <c r="GC24" s="1"/>
  <c r="FV24"/>
  <c r="GB24" s="1"/>
  <c r="FU24"/>
  <c r="GA24" s="1"/>
  <c r="FT24"/>
  <c r="FS24"/>
  <c r="FR24"/>
  <c r="FQ24"/>
  <c r="FP24"/>
  <c r="FO24"/>
  <c r="DL24"/>
  <c r="DR24" s="1"/>
  <c r="DK24"/>
  <c r="DQ24" s="1"/>
  <c r="DJ24"/>
  <c r="DP24" s="1"/>
  <c r="DI24"/>
  <c r="DO24" s="1"/>
  <c r="DH24"/>
  <c r="DN24" s="1"/>
  <c r="DG24"/>
  <c r="DM24" s="1"/>
  <c r="DF24"/>
  <c r="DE24"/>
  <c r="DD24"/>
  <c r="DC24"/>
  <c r="DB24"/>
  <c r="DA24"/>
  <c r="AO24"/>
  <c r="AU24" s="1"/>
  <c r="AN24"/>
  <c r="AT24" s="1"/>
  <c r="AM24"/>
  <c r="AS24" s="1"/>
  <c r="AL24"/>
  <c r="AR24" s="1"/>
  <c r="AK24"/>
  <c r="AQ24" s="1"/>
  <c r="AJ24"/>
  <c r="AP24" s="1"/>
  <c r="AI24"/>
  <c r="AH24"/>
  <c r="AG24"/>
  <c r="AF24"/>
  <c r="AE24"/>
  <c r="AD24"/>
  <c r="IB23"/>
  <c r="IA23"/>
  <c r="HZ23"/>
  <c r="FZ23"/>
  <c r="GF23" s="1"/>
  <c r="FY23"/>
  <c r="GE23" s="1"/>
  <c r="FX23"/>
  <c r="GD23" s="1"/>
  <c r="FW23"/>
  <c r="GC23" s="1"/>
  <c r="FV23"/>
  <c r="GB23" s="1"/>
  <c r="FU23"/>
  <c r="GA23" s="1"/>
  <c r="FT23"/>
  <c r="FS23"/>
  <c r="FR23"/>
  <c r="FQ23"/>
  <c r="FP23"/>
  <c r="FO23"/>
  <c r="DL23"/>
  <c r="DR23" s="1"/>
  <c r="DK23"/>
  <c r="DQ23" s="1"/>
  <c r="DJ23"/>
  <c r="DP23" s="1"/>
  <c r="DI23"/>
  <c r="DO23" s="1"/>
  <c r="DH23"/>
  <c r="DN23" s="1"/>
  <c r="DG23"/>
  <c r="DM23" s="1"/>
  <c r="DF23"/>
  <c r="DE23"/>
  <c r="DD23"/>
  <c r="DC23"/>
  <c r="DB23"/>
  <c r="DA23"/>
  <c r="AO23"/>
  <c r="AU23" s="1"/>
  <c r="AN23"/>
  <c r="AT23" s="1"/>
  <c r="AM23"/>
  <c r="AS23" s="1"/>
  <c r="AL23"/>
  <c r="AR23" s="1"/>
  <c r="AK23"/>
  <c r="AQ23" s="1"/>
  <c r="AJ23"/>
  <c r="AP23" s="1"/>
  <c r="AI23"/>
  <c r="AH23"/>
  <c r="AG23"/>
  <c r="AF23"/>
  <c r="AE23"/>
  <c r="AD23"/>
  <c r="IB22"/>
  <c r="IA22"/>
  <c r="HZ22"/>
  <c r="FZ22"/>
  <c r="GF22" s="1"/>
  <c r="FY22"/>
  <c r="GE22" s="1"/>
  <c r="FX22"/>
  <c r="GD22" s="1"/>
  <c r="FW22"/>
  <c r="GC22" s="1"/>
  <c r="FV22"/>
  <c r="GB22" s="1"/>
  <c r="FU22"/>
  <c r="GA22" s="1"/>
  <c r="FT22"/>
  <c r="FS22"/>
  <c r="FR22"/>
  <c r="FQ22"/>
  <c r="FP22"/>
  <c r="FO22"/>
  <c r="DL22"/>
  <c r="DR22" s="1"/>
  <c r="DK22"/>
  <c r="DQ22" s="1"/>
  <c r="DJ22"/>
  <c r="DP22" s="1"/>
  <c r="DI22"/>
  <c r="DO22" s="1"/>
  <c r="DH22"/>
  <c r="DN22" s="1"/>
  <c r="DG22"/>
  <c r="DM22" s="1"/>
  <c r="DF22"/>
  <c r="DE22"/>
  <c r="DD22"/>
  <c r="DC22"/>
  <c r="DB22"/>
  <c r="DA22"/>
  <c r="AO22"/>
  <c r="AU22" s="1"/>
  <c r="AN22"/>
  <c r="AT22" s="1"/>
  <c r="AM22"/>
  <c r="AS22" s="1"/>
  <c r="AL22"/>
  <c r="AR22" s="1"/>
  <c r="AK22"/>
  <c r="AQ22" s="1"/>
  <c r="AJ22"/>
  <c r="AP22" s="1"/>
  <c r="AI22"/>
  <c r="AH22"/>
  <c r="AG22"/>
  <c r="AF22"/>
  <c r="AE22"/>
  <c r="AD22"/>
  <c r="IB21"/>
  <c r="IA21"/>
  <c r="HZ21"/>
  <c r="FZ21"/>
  <c r="GF21" s="1"/>
  <c r="FY21"/>
  <c r="GE21" s="1"/>
  <c r="FX21"/>
  <c r="GD21" s="1"/>
  <c r="FW21"/>
  <c r="GC21" s="1"/>
  <c r="FV21"/>
  <c r="GB21" s="1"/>
  <c r="FU21"/>
  <c r="GA21" s="1"/>
  <c r="FT21"/>
  <c r="FS21"/>
  <c r="FR21"/>
  <c r="FQ21"/>
  <c r="FP21"/>
  <c r="FO21"/>
  <c r="DL21"/>
  <c r="DR21" s="1"/>
  <c r="DK21"/>
  <c r="DQ21" s="1"/>
  <c r="DJ21"/>
  <c r="DP21" s="1"/>
  <c r="DI21"/>
  <c r="DO21" s="1"/>
  <c r="DH21"/>
  <c r="DN21" s="1"/>
  <c r="DG21"/>
  <c r="DM21" s="1"/>
  <c r="DF21"/>
  <c r="DE21"/>
  <c r="DD21"/>
  <c r="DC21"/>
  <c r="DB21"/>
  <c r="DA21"/>
  <c r="AO21"/>
  <c r="AU21" s="1"/>
  <c r="AN21"/>
  <c r="AT21" s="1"/>
  <c r="AM21"/>
  <c r="AS21" s="1"/>
  <c r="AL21"/>
  <c r="AR21" s="1"/>
  <c r="AK21"/>
  <c r="AQ21" s="1"/>
  <c r="AJ21"/>
  <c r="AP21" s="1"/>
  <c r="AI21"/>
  <c r="AH21"/>
  <c r="AG21"/>
  <c r="AF21"/>
  <c r="AE21"/>
  <c r="AD21"/>
  <c r="IB20"/>
  <c r="IA20"/>
  <c r="HZ20"/>
  <c r="FZ20"/>
  <c r="GF20" s="1"/>
  <c r="FY20"/>
  <c r="GE20" s="1"/>
  <c r="FX20"/>
  <c r="GD20" s="1"/>
  <c r="FW20"/>
  <c r="GC20" s="1"/>
  <c r="FV20"/>
  <c r="GB20" s="1"/>
  <c r="FU20"/>
  <c r="GA20" s="1"/>
  <c r="FT20"/>
  <c r="FS20"/>
  <c r="FR20"/>
  <c r="FQ20"/>
  <c r="FP20"/>
  <c r="FO20"/>
  <c r="DL20"/>
  <c r="DR20" s="1"/>
  <c r="DK20"/>
  <c r="DQ20" s="1"/>
  <c r="DJ20"/>
  <c r="DP20" s="1"/>
  <c r="DI20"/>
  <c r="DO20" s="1"/>
  <c r="DH20"/>
  <c r="DN20" s="1"/>
  <c r="DG20"/>
  <c r="DM20" s="1"/>
  <c r="DF20"/>
  <c r="DE20"/>
  <c r="DD20"/>
  <c r="DC20"/>
  <c r="DB20"/>
  <c r="DA20"/>
  <c r="AO20"/>
  <c r="AU20" s="1"/>
  <c r="AN20"/>
  <c r="AT20" s="1"/>
  <c r="AM20"/>
  <c r="AS20" s="1"/>
  <c r="AL20"/>
  <c r="AR20" s="1"/>
  <c r="AK20"/>
  <c r="AQ20" s="1"/>
  <c r="AJ20"/>
  <c r="AP20" s="1"/>
  <c r="AI20"/>
  <c r="AH20"/>
  <c r="AG20"/>
  <c r="AF20"/>
  <c r="AE20"/>
  <c r="AD20"/>
  <c r="IB19"/>
  <c r="IA19"/>
  <c r="HZ19"/>
  <c r="FZ19"/>
  <c r="GF19" s="1"/>
  <c r="FY19"/>
  <c r="GE19" s="1"/>
  <c r="FX19"/>
  <c r="GD19" s="1"/>
  <c r="FW19"/>
  <c r="GC19" s="1"/>
  <c r="FV19"/>
  <c r="GB19" s="1"/>
  <c r="FU19"/>
  <c r="GA19" s="1"/>
  <c r="FT19"/>
  <c r="FS19"/>
  <c r="FR19"/>
  <c r="FQ19"/>
  <c r="FP19"/>
  <c r="FO19"/>
  <c r="DL19"/>
  <c r="DR19" s="1"/>
  <c r="DK19"/>
  <c r="DQ19" s="1"/>
  <c r="DJ19"/>
  <c r="DP19" s="1"/>
  <c r="DI19"/>
  <c r="DO19" s="1"/>
  <c r="DH19"/>
  <c r="DN19" s="1"/>
  <c r="DG19"/>
  <c r="DM19" s="1"/>
  <c r="DF19"/>
  <c r="DE19"/>
  <c r="DD19"/>
  <c r="DC19"/>
  <c r="DB19"/>
  <c r="DA19"/>
  <c r="AO19"/>
  <c r="AU19" s="1"/>
  <c r="AN19"/>
  <c r="AT19" s="1"/>
  <c r="AM19"/>
  <c r="AS19" s="1"/>
  <c r="AL19"/>
  <c r="AR19" s="1"/>
  <c r="AK19"/>
  <c r="AQ19" s="1"/>
  <c r="AJ19"/>
  <c r="AP19" s="1"/>
  <c r="AI19"/>
  <c r="AH19"/>
  <c r="AG19"/>
  <c r="AF19"/>
  <c r="AE19"/>
  <c r="AD19"/>
  <c r="FZ18"/>
  <c r="GF18" s="1"/>
  <c r="FY18"/>
  <c r="GE18" s="1"/>
  <c r="FX18"/>
  <c r="GD18" s="1"/>
  <c r="FW18"/>
  <c r="GC18" s="1"/>
  <c r="FV18"/>
  <c r="GB18" s="1"/>
  <c r="FU18"/>
  <c r="GA18" s="1"/>
  <c r="FT18"/>
  <c r="FS18"/>
  <c r="FR18"/>
  <c r="FQ18"/>
  <c r="FP18"/>
  <c r="FO18"/>
  <c r="EV18"/>
  <c r="EU18"/>
  <c r="ET18"/>
  <c r="DL18"/>
  <c r="DR18" s="1"/>
  <c r="DK18"/>
  <c r="DQ18" s="1"/>
  <c r="DJ18"/>
  <c r="DP18" s="1"/>
  <c r="DI18"/>
  <c r="DO18" s="1"/>
  <c r="DH18"/>
  <c r="DN18" s="1"/>
  <c r="DG18"/>
  <c r="DM18" s="1"/>
  <c r="DF18"/>
  <c r="DE18"/>
  <c r="DD18"/>
  <c r="DC18"/>
  <c r="DB18"/>
  <c r="DA18"/>
  <c r="BA18"/>
  <c r="AZ18"/>
  <c r="AO18"/>
  <c r="AN18"/>
  <c r="AM18"/>
  <c r="AL18"/>
  <c r="AK18"/>
  <c r="AJ18"/>
  <c r="AF18"/>
  <c r="AD18"/>
  <c r="AC18"/>
  <c r="AU18" s="1"/>
  <c r="AB18"/>
  <c r="AQ18" s="1"/>
  <c r="AA18"/>
  <c r="AS18" s="1"/>
  <c r="W18"/>
  <c r="IB18" s="1"/>
  <c r="V18"/>
  <c r="IA18" s="1"/>
  <c r="U18"/>
  <c r="HZ18" s="1"/>
  <c r="IB17"/>
  <c r="IA17"/>
  <c r="HZ17"/>
  <c r="FZ17"/>
  <c r="GF17" s="1"/>
  <c r="FY17"/>
  <c r="GE17" s="1"/>
  <c r="FX17"/>
  <c r="GD17" s="1"/>
  <c r="FW17"/>
  <c r="GC17" s="1"/>
  <c r="FV17"/>
  <c r="GB17" s="1"/>
  <c r="FU17"/>
  <c r="GA17" s="1"/>
  <c r="FT17"/>
  <c r="FS17"/>
  <c r="FR17"/>
  <c r="FQ17"/>
  <c r="FP17"/>
  <c r="FO17"/>
  <c r="DL17"/>
  <c r="DR17" s="1"/>
  <c r="DK17"/>
  <c r="DQ17" s="1"/>
  <c r="DJ17"/>
  <c r="DP17" s="1"/>
  <c r="DI17"/>
  <c r="DO17" s="1"/>
  <c r="DH17"/>
  <c r="DN17" s="1"/>
  <c r="DG17"/>
  <c r="DM17" s="1"/>
  <c r="DF17"/>
  <c r="DE17"/>
  <c r="DD17"/>
  <c r="DC17"/>
  <c r="DB17"/>
  <c r="DA17"/>
  <c r="AO17"/>
  <c r="AU17" s="1"/>
  <c r="AN17"/>
  <c r="AT17" s="1"/>
  <c r="AM17"/>
  <c r="AS17" s="1"/>
  <c r="AL17"/>
  <c r="AR17" s="1"/>
  <c r="AK17"/>
  <c r="AQ17" s="1"/>
  <c r="AJ17"/>
  <c r="AP17" s="1"/>
  <c r="AI17"/>
  <c r="AH17"/>
  <c r="AG17"/>
  <c r="AF17"/>
  <c r="AE17"/>
  <c r="AD17"/>
  <c r="IB16"/>
  <c r="IA16"/>
  <c r="HZ16"/>
  <c r="FZ16"/>
  <c r="GF16" s="1"/>
  <c r="FY16"/>
  <c r="GE16" s="1"/>
  <c r="FX16"/>
  <c r="GD16" s="1"/>
  <c r="FW16"/>
  <c r="GC16" s="1"/>
  <c r="FV16"/>
  <c r="GB16" s="1"/>
  <c r="FU16"/>
  <c r="GA16" s="1"/>
  <c r="FT16"/>
  <c r="FS16"/>
  <c r="FR16"/>
  <c r="FQ16"/>
  <c r="FP16"/>
  <c r="FO16"/>
  <c r="DL16"/>
  <c r="DR16" s="1"/>
  <c r="DK16"/>
  <c r="DQ16" s="1"/>
  <c r="DJ16"/>
  <c r="DP16" s="1"/>
  <c r="DI16"/>
  <c r="DO16" s="1"/>
  <c r="DH16"/>
  <c r="DN16" s="1"/>
  <c r="DG16"/>
  <c r="DM16" s="1"/>
  <c r="DF16"/>
  <c r="DE16"/>
  <c r="DD16"/>
  <c r="DC16"/>
  <c r="DB16"/>
  <c r="DA16"/>
  <c r="AO16"/>
  <c r="AU16" s="1"/>
  <c r="AN16"/>
  <c r="AT16" s="1"/>
  <c r="AM16"/>
  <c r="AS16" s="1"/>
  <c r="AL16"/>
  <c r="AR16" s="1"/>
  <c r="AK16"/>
  <c r="AQ16" s="1"/>
  <c r="AJ16"/>
  <c r="AP16" s="1"/>
  <c r="AI16"/>
  <c r="AH16"/>
  <c r="AG16"/>
  <c r="AF16"/>
  <c r="AE16"/>
  <c r="AD16"/>
  <c r="IB15"/>
  <c r="IA15"/>
  <c r="HZ15"/>
  <c r="FZ15"/>
  <c r="GF15" s="1"/>
  <c r="FY15"/>
  <c r="GE15" s="1"/>
  <c r="FX15"/>
  <c r="GD15" s="1"/>
  <c r="FW15"/>
  <c r="GC15" s="1"/>
  <c r="FV15"/>
  <c r="GB15" s="1"/>
  <c r="FU15"/>
  <c r="GA15" s="1"/>
  <c r="FT15"/>
  <c r="FS15"/>
  <c r="FR15"/>
  <c r="FQ15"/>
  <c r="FP15"/>
  <c r="FO15"/>
  <c r="DL15"/>
  <c r="DR15" s="1"/>
  <c r="DK15"/>
  <c r="DQ15" s="1"/>
  <c r="DJ15"/>
  <c r="DP15" s="1"/>
  <c r="DI15"/>
  <c r="DO15" s="1"/>
  <c r="DH15"/>
  <c r="DN15" s="1"/>
  <c r="DG15"/>
  <c r="DM15" s="1"/>
  <c r="DF15"/>
  <c r="DE15"/>
  <c r="DD15"/>
  <c r="DC15"/>
  <c r="DB15"/>
  <c r="DA15"/>
  <c r="AO15"/>
  <c r="AU15" s="1"/>
  <c r="AN15"/>
  <c r="AT15" s="1"/>
  <c r="AM15"/>
  <c r="AS15" s="1"/>
  <c r="AL15"/>
  <c r="AR15" s="1"/>
  <c r="AK15"/>
  <c r="AQ15" s="1"/>
  <c r="AJ15"/>
  <c r="AP15" s="1"/>
  <c r="AI15"/>
  <c r="AH15"/>
  <c r="AG15"/>
  <c r="AF15"/>
  <c r="AE15"/>
  <c r="AD15"/>
  <c r="IB14"/>
  <c r="IA14"/>
  <c r="HZ14"/>
  <c r="FZ14"/>
  <c r="GF14" s="1"/>
  <c r="FY14"/>
  <c r="GE14" s="1"/>
  <c r="FX14"/>
  <c r="GD14" s="1"/>
  <c r="FW14"/>
  <c r="GC14" s="1"/>
  <c r="FV14"/>
  <c r="GB14" s="1"/>
  <c r="FU14"/>
  <c r="GA14" s="1"/>
  <c r="FT14"/>
  <c r="FS14"/>
  <c r="FR14"/>
  <c r="FQ14"/>
  <c r="FP14"/>
  <c r="FO14"/>
  <c r="DL14"/>
  <c r="DR14" s="1"/>
  <c r="DK14"/>
  <c r="DQ14" s="1"/>
  <c r="DJ14"/>
  <c r="DP14" s="1"/>
  <c r="DI14"/>
  <c r="DO14" s="1"/>
  <c r="DH14"/>
  <c r="DN14" s="1"/>
  <c r="DG14"/>
  <c r="DM14" s="1"/>
  <c r="DF14"/>
  <c r="DE14"/>
  <c r="DD14"/>
  <c r="DC14"/>
  <c r="DB14"/>
  <c r="DA14"/>
  <c r="AO14"/>
  <c r="AU14" s="1"/>
  <c r="AN14"/>
  <c r="AT14" s="1"/>
  <c r="AM14"/>
  <c r="AS14" s="1"/>
  <c r="AL14"/>
  <c r="AR14" s="1"/>
  <c r="AK14"/>
  <c r="AQ14" s="1"/>
  <c r="AJ14"/>
  <c r="AP14" s="1"/>
  <c r="AI14"/>
  <c r="AH14"/>
  <c r="AG14"/>
  <c r="AF14"/>
  <c r="AE14"/>
  <c r="AD14"/>
  <c r="HW13"/>
  <c r="HQ13"/>
  <c r="HN13"/>
  <c r="GS13"/>
  <c r="GG13"/>
  <c r="FZ13"/>
  <c r="FY13"/>
  <c r="FX13"/>
  <c r="FW13"/>
  <c r="FV13"/>
  <c r="FU13"/>
  <c r="FQ13"/>
  <c r="FN13"/>
  <c r="GF13" s="1"/>
  <c r="FM13"/>
  <c r="GB13" s="1"/>
  <c r="FL13"/>
  <c r="GD13" s="1"/>
  <c r="EW13"/>
  <c r="EN13"/>
  <c r="DL13"/>
  <c r="DK13"/>
  <c r="DJ13"/>
  <c r="DI13"/>
  <c r="DH13"/>
  <c r="DG13"/>
  <c r="CZ13"/>
  <c r="DO13" s="1"/>
  <c r="CY13"/>
  <c r="DQ13" s="1"/>
  <c r="CX13"/>
  <c r="DM13" s="1"/>
  <c r="CQ13"/>
  <c r="CP13"/>
  <c r="CL13"/>
  <c r="BK13"/>
  <c r="BB13"/>
  <c r="AV13"/>
  <c r="AO13"/>
  <c r="AN13"/>
  <c r="AM13"/>
  <c r="AL13"/>
  <c r="AK13"/>
  <c r="AJ13"/>
  <c r="AC13"/>
  <c r="IB13" s="1"/>
  <c r="AB13"/>
  <c r="AQ13" s="1"/>
  <c r="AA13"/>
  <c r="AS13" s="1"/>
  <c r="R13"/>
  <c r="O13"/>
  <c r="F13"/>
  <c r="HZ13" s="1"/>
  <c r="FZ12"/>
  <c r="FY12"/>
  <c r="FX12"/>
  <c r="FW12"/>
  <c r="FV12"/>
  <c r="FU12"/>
  <c r="FN12"/>
  <c r="GC12" s="1"/>
  <c r="GC11" s="1"/>
  <c r="FM12"/>
  <c r="GE12" s="1"/>
  <c r="GE11" s="1"/>
  <c r="FL12"/>
  <c r="GA12" s="1"/>
  <c r="GA11" s="1"/>
  <c r="DL12"/>
  <c r="DK12"/>
  <c r="DJ12"/>
  <c r="DI12"/>
  <c r="DH12"/>
  <c r="DG12"/>
  <c r="CZ12"/>
  <c r="DR12" s="1"/>
  <c r="DR11" s="1"/>
  <c r="CY12"/>
  <c r="DN12" s="1"/>
  <c r="DN11" s="1"/>
  <c r="CX12"/>
  <c r="DP12" s="1"/>
  <c r="DP11" s="1"/>
  <c r="AO12"/>
  <c r="AN12"/>
  <c r="AM12"/>
  <c r="AL12"/>
  <c r="AK12"/>
  <c r="AJ12"/>
  <c r="AC12"/>
  <c r="IB12" s="1"/>
  <c r="IB11" s="1"/>
  <c r="AB12"/>
  <c r="AT12" s="1"/>
  <c r="AT11" s="1"/>
  <c r="AA12"/>
  <c r="HZ12" s="1"/>
  <c r="HZ11" s="1"/>
  <c r="HY11"/>
  <c r="HX11"/>
  <c r="HW11"/>
  <c r="HV11"/>
  <c r="HU11"/>
  <c r="HT11"/>
  <c r="HS11"/>
  <c r="HR11"/>
  <c r="HQ11"/>
  <c r="HP11"/>
  <c r="HO11"/>
  <c r="HN11"/>
  <c r="HM11"/>
  <c r="HL11"/>
  <c r="HK11"/>
  <c r="HJ11"/>
  <c r="HI11"/>
  <c r="HH11"/>
  <c r="HG11"/>
  <c r="HF11"/>
  <c r="HE11"/>
  <c r="HD11"/>
  <c r="HC11"/>
  <c r="HB11"/>
  <c r="HA11"/>
  <c r="GZ11"/>
  <c r="GY11"/>
  <c r="GX11"/>
  <c r="GW11"/>
  <c r="GV11"/>
  <c r="GU11"/>
  <c r="GT11"/>
  <c r="GS11"/>
  <c r="GR11"/>
  <c r="GQ11"/>
  <c r="GP11"/>
  <c r="GO11"/>
  <c r="GN11"/>
  <c r="GM11"/>
  <c r="GL11"/>
  <c r="GK11"/>
  <c r="GJ11"/>
  <c r="GI11"/>
  <c r="GH11"/>
  <c r="GG11"/>
  <c r="FN11"/>
  <c r="FM11"/>
  <c r="FL11"/>
  <c r="FK11"/>
  <c r="FJ11"/>
  <c r="FI11"/>
  <c r="FH11"/>
  <c r="FG11"/>
  <c r="FF11"/>
  <c r="FE11"/>
  <c r="FD11"/>
  <c r="FC11"/>
  <c r="FB11"/>
  <c r="FA11"/>
  <c r="EZ11"/>
  <c r="EY11"/>
  <c r="EX11"/>
  <c r="EW11"/>
  <c r="EV11"/>
  <c r="EU11"/>
  <c r="ET11"/>
  <c r="ES11"/>
  <c r="ER11"/>
  <c r="EQ11"/>
  <c r="EP11"/>
  <c r="EO11"/>
  <c r="EN11"/>
  <c r="EM11"/>
  <c r="EL11"/>
  <c r="EK11"/>
  <c r="EJ11"/>
  <c r="EI11"/>
  <c r="EH11"/>
  <c r="EG11"/>
  <c r="EF11"/>
  <c r="EE11"/>
  <c r="ED11"/>
  <c r="EC11"/>
  <c r="EB11"/>
  <c r="EA11"/>
  <c r="DZ11"/>
  <c r="DY11"/>
  <c r="DX11"/>
  <c r="DW11"/>
  <c r="DV11"/>
  <c r="DU11"/>
  <c r="DT11"/>
  <c r="DS11"/>
  <c r="CZ11"/>
  <c r="CY11"/>
  <c r="CX11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UZ595" i="120"/>
  <c r="AUE595"/>
  <c r="ATJ595"/>
  <c r="ASO595"/>
  <c r="ART595"/>
  <c r="AQY595"/>
  <c r="AON595"/>
  <c r="ANS595"/>
  <c r="AMC595"/>
  <c r="ALH595"/>
  <c r="AKM595"/>
  <c r="AJR595"/>
  <c r="AIB595"/>
  <c r="AFQ595"/>
  <c r="AEV595"/>
  <c r="ABP595"/>
  <c r="ZZ595"/>
  <c r="WT595"/>
  <c r="TN595"/>
  <c r="RX595"/>
  <c r="RC595"/>
  <c r="PM595"/>
  <c r="OR595"/>
  <c r="NW595"/>
  <c r="LL595"/>
  <c r="JA595"/>
  <c r="IF595"/>
  <c r="HK595"/>
  <c r="FU595"/>
  <c r="BT595"/>
  <c r="AY595"/>
  <c r="AD595"/>
  <c r="AE12" i="128" l="1"/>
  <c r="AE11" s="1"/>
  <c r="AG12"/>
  <c r="AG11" s="1"/>
  <c r="AI12"/>
  <c r="AI11" s="1"/>
  <c r="AQ12"/>
  <c r="AQ11" s="1"/>
  <c r="AS12"/>
  <c r="AS11" s="1"/>
  <c r="AU12"/>
  <c r="AU11" s="1"/>
  <c r="DA12"/>
  <c r="DA11" s="1"/>
  <c r="DC12"/>
  <c r="DC11" s="1"/>
  <c r="DE12"/>
  <c r="DE11" s="1"/>
  <c r="DM12"/>
  <c r="DM11" s="1"/>
  <c r="DO12"/>
  <c r="DO11" s="1"/>
  <c r="DQ12"/>
  <c r="DQ11" s="1"/>
  <c r="FP12"/>
  <c r="FP11" s="1"/>
  <c r="FR12"/>
  <c r="FR11" s="1"/>
  <c r="FT12"/>
  <c r="FT11" s="1"/>
  <c r="GB12"/>
  <c r="GB11" s="1"/>
  <c r="GD12"/>
  <c r="GD11" s="1"/>
  <c r="GF12"/>
  <c r="GF11" s="1"/>
  <c r="IA12"/>
  <c r="AD13"/>
  <c r="AF13"/>
  <c r="AH13"/>
  <c r="AP13"/>
  <c r="AR13"/>
  <c r="AT13"/>
  <c r="DB13"/>
  <c r="DD13"/>
  <c r="DF13"/>
  <c r="DN13"/>
  <c r="DP13"/>
  <c r="DR13"/>
  <c r="FO13"/>
  <c r="FS13"/>
  <c r="GA13"/>
  <c r="GC13"/>
  <c r="GE13"/>
  <c r="IA13"/>
  <c r="AH18"/>
  <c r="AP18"/>
  <c r="AR18"/>
  <c r="AT18"/>
  <c r="AG31"/>
  <c r="AI31"/>
  <c r="AS31"/>
  <c r="AU31"/>
  <c r="DD31"/>
  <c r="DF31"/>
  <c r="FR31"/>
  <c r="FT31"/>
  <c r="IA31"/>
  <c r="IA27" s="1"/>
  <c r="HZ32"/>
  <c r="HZ27" s="1"/>
  <c r="IB32"/>
  <c r="IB27" s="1"/>
  <c r="AG35"/>
  <c r="AI35"/>
  <c r="AG36"/>
  <c r="AI36"/>
  <c r="DD36"/>
  <c r="DF36"/>
  <c r="FS36"/>
  <c r="AG37"/>
  <c r="AI37"/>
  <c r="AS37"/>
  <c r="DD37"/>
  <c r="DF37"/>
  <c r="FS37"/>
  <c r="AD12"/>
  <c r="AD11" s="1"/>
  <c r="AF12"/>
  <c r="AF11" s="1"/>
  <c r="AH12"/>
  <c r="AH11" s="1"/>
  <c r="AP12"/>
  <c r="AP11" s="1"/>
  <c r="AR12"/>
  <c r="AR11" s="1"/>
  <c r="DB12"/>
  <c r="DB11" s="1"/>
  <c r="DD12"/>
  <c r="DD11" s="1"/>
  <c r="DF12"/>
  <c r="DF11" s="1"/>
  <c r="FO12"/>
  <c r="FO11" s="1"/>
  <c r="FQ12"/>
  <c r="FQ11" s="1"/>
  <c r="FS12"/>
  <c r="FS11" s="1"/>
  <c r="AE13"/>
  <c r="AG13"/>
  <c r="AI13"/>
  <c r="AU13"/>
  <c r="DA13"/>
  <c r="DC13"/>
  <c r="DE13"/>
  <c r="FP13"/>
  <c r="FR13"/>
  <c r="FT13"/>
  <c r="AE18"/>
  <c r="AG18"/>
  <c r="AI18"/>
  <c r="AH31"/>
  <c r="DE31"/>
  <c r="FS31"/>
  <c r="AG32"/>
  <c r="AI32"/>
  <c r="DD32"/>
  <c r="DF32"/>
  <c r="FR32"/>
  <c r="FT32"/>
  <c r="AH35"/>
  <c r="AH36"/>
  <c r="DE36"/>
  <c r="FR36"/>
  <c r="FT36"/>
  <c r="AH37"/>
  <c r="DE37"/>
  <c r="FR37"/>
  <c r="FT37"/>
  <c r="EI588" i="120"/>
  <c r="EJ588"/>
  <c r="EJ587"/>
  <c r="EI587"/>
  <c r="EH587"/>
  <c r="EJ586"/>
  <c r="EI586"/>
  <c r="EH586"/>
  <c r="EJ585"/>
  <c r="EI585"/>
  <c r="EH585"/>
  <c r="EJ569"/>
  <c r="EI569"/>
  <c r="EH569"/>
  <c r="ADZ595"/>
  <c r="ADY595"/>
  <c r="ADX595"/>
  <c r="AEC595"/>
  <c r="AEB595"/>
  <c r="AEA595"/>
  <c r="AEC594"/>
  <c r="AEB594"/>
  <c r="AEA594"/>
  <c r="EW595"/>
  <c r="EY595"/>
  <c r="EX595"/>
  <c r="EZ595"/>
  <c r="FB595"/>
  <c r="FA595"/>
  <c r="FB594"/>
  <c r="FA594"/>
  <c r="EZ594"/>
  <c r="ADK588"/>
  <c r="ADJ588"/>
  <c r="ADI588"/>
  <c r="ADK587"/>
  <c r="ADJ587"/>
  <c r="ADI587"/>
  <c r="ADK569"/>
  <c r="ADJ569"/>
  <c r="ADI569"/>
  <c r="IA11" i="128" l="1"/>
  <c r="AC595" i="120" l="1"/>
  <c r="AB595"/>
  <c r="AA595"/>
  <c r="ARQ595" l="1"/>
  <c r="AOK595"/>
  <c r="ANP595"/>
  <c r="ALZ595"/>
  <c r="AJO595"/>
  <c r="AAR595"/>
  <c r="ZW595"/>
  <c r="YG595"/>
  <c r="XL595"/>
  <c r="VA595"/>
  <c r="UF595"/>
  <c r="TK595"/>
  <c r="SP595"/>
  <c r="RU595"/>
  <c r="IC595"/>
  <c r="HH595"/>
  <c r="FR595"/>
  <c r="EB595"/>
  <c r="BQ595"/>
  <c r="AV595"/>
  <c r="AVU595" l="1"/>
  <c r="AVR595"/>
  <c r="AIY595"/>
  <c r="AIX595"/>
  <c r="AIV595"/>
  <c r="AIU595"/>
  <c r="WA595"/>
  <c r="VZ595"/>
  <c r="VX595"/>
  <c r="VW595"/>
  <c r="GR595"/>
  <c r="GQ595"/>
  <c r="GO595"/>
  <c r="GN595"/>
  <c r="AVU594"/>
  <c r="AVT594"/>
  <c r="AVS594"/>
  <c r="AVR594"/>
  <c r="AIY594"/>
  <c r="AIX594"/>
  <c r="WA594"/>
  <c r="VZ594"/>
  <c r="GR594"/>
  <c r="AVW594" s="1"/>
  <c r="GQ594"/>
  <c r="AVV594" s="1"/>
  <c r="AVT588"/>
  <c r="AVS588"/>
  <c r="AVR588"/>
  <c r="AVH588"/>
  <c r="AVG588"/>
  <c r="AVF588"/>
  <c r="AIG588"/>
  <c r="AIF588"/>
  <c r="AIE588"/>
  <c r="VI588"/>
  <c r="VH588"/>
  <c r="VG588"/>
  <c r="TS588"/>
  <c r="TR588"/>
  <c r="SX588"/>
  <c r="SW588"/>
  <c r="FZ588"/>
  <c r="AVE588" s="1"/>
  <c r="FY588"/>
  <c r="AVD588" s="1"/>
  <c r="FX588"/>
  <c r="AVC588" s="1"/>
  <c r="AVT587"/>
  <c r="AVS587"/>
  <c r="AVR587"/>
  <c r="AVH587"/>
  <c r="AVG587"/>
  <c r="AVF587"/>
  <c r="AIG587"/>
  <c r="AIF587"/>
  <c r="AIE587"/>
  <c r="VI587"/>
  <c r="VH587"/>
  <c r="VG587"/>
  <c r="FZ587"/>
  <c r="AVE587" s="1"/>
  <c r="FY587"/>
  <c r="FX587"/>
  <c r="AVC587" s="1"/>
  <c r="AVT586"/>
  <c r="AVS586"/>
  <c r="AVR586"/>
  <c r="AVH586"/>
  <c r="AVG586"/>
  <c r="AVF586"/>
  <c r="FZ586"/>
  <c r="AVE586" s="1"/>
  <c r="FY586"/>
  <c r="FX586"/>
  <c r="AVC586" s="1"/>
  <c r="AVT585"/>
  <c r="AVS585"/>
  <c r="AVR585"/>
  <c r="AVH585"/>
  <c r="AVG585"/>
  <c r="AVF585"/>
  <c r="AVE585"/>
  <c r="AVD585"/>
  <c r="AVC585"/>
  <c r="AVT584"/>
  <c r="AVS584"/>
  <c r="AVR584"/>
  <c r="AVH584"/>
  <c r="AVG584"/>
  <c r="AVF584"/>
  <c r="AVE584"/>
  <c r="AVD584"/>
  <c r="AVC584"/>
  <c r="AVT583"/>
  <c r="AVS583"/>
  <c r="AVR583"/>
  <c r="AVH583"/>
  <c r="AVG583"/>
  <c r="AVF583"/>
  <c r="AIG583"/>
  <c r="AIF583"/>
  <c r="AIE583"/>
  <c r="VI583"/>
  <c r="VH583"/>
  <c r="VG583"/>
  <c r="FZ583"/>
  <c r="AVE583" s="1"/>
  <c r="FY583"/>
  <c r="AVD583" s="1"/>
  <c r="FX583"/>
  <c r="AVC583" s="1"/>
  <c r="AVT582"/>
  <c r="AVS582"/>
  <c r="AVR582"/>
  <c r="AVH582"/>
  <c r="AVG582"/>
  <c r="AVF582"/>
  <c r="AIG582"/>
  <c r="AIF582"/>
  <c r="AIE582"/>
  <c r="VI582"/>
  <c r="VH582"/>
  <c r="VG582"/>
  <c r="FZ582"/>
  <c r="FY582"/>
  <c r="FX582"/>
  <c r="AVC582" s="1"/>
  <c r="AVT581"/>
  <c r="AVS581"/>
  <c r="AVR581"/>
  <c r="AVH581"/>
  <c r="AVG581"/>
  <c r="AVF581"/>
  <c r="AVE581"/>
  <c r="AVD581"/>
  <c r="AVC581"/>
  <c r="AVT580"/>
  <c r="AVS580"/>
  <c r="AVR580"/>
  <c r="AVH580"/>
  <c r="AVG580"/>
  <c r="AVF580"/>
  <c r="AVE580"/>
  <c r="AVD580"/>
  <c r="AVC580"/>
  <c r="AVT579"/>
  <c r="AVS579"/>
  <c r="AVR579"/>
  <c r="AVH579"/>
  <c r="AVG579"/>
  <c r="AVF579"/>
  <c r="AVE579"/>
  <c r="AVD579"/>
  <c r="AVC579"/>
  <c r="AVT578"/>
  <c r="AVS578"/>
  <c r="AVR578"/>
  <c r="AVH578"/>
  <c r="AVG578"/>
  <c r="AVF578"/>
  <c r="AUY578"/>
  <c r="AUX578"/>
  <c r="AUW578"/>
  <c r="AUM578"/>
  <c r="AUL578"/>
  <c r="AUK578"/>
  <c r="AUJ578"/>
  <c r="AUI578"/>
  <c r="AUH578"/>
  <c r="AUD578"/>
  <c r="AUC578"/>
  <c r="AUB578"/>
  <c r="ATR578"/>
  <c r="ATQ578"/>
  <c r="ATP578"/>
  <c r="ATO578"/>
  <c r="ATN578"/>
  <c r="ATM578"/>
  <c r="ATI578"/>
  <c r="ATH578"/>
  <c r="ATG578"/>
  <c r="ASW578"/>
  <c r="ASV578"/>
  <c r="ASU578"/>
  <c r="AST578"/>
  <c r="ASS578"/>
  <c r="ASR578"/>
  <c r="ASN578"/>
  <c r="ASM578"/>
  <c r="ASL578"/>
  <c r="ASB578"/>
  <c r="ASA578"/>
  <c r="ARZ578"/>
  <c r="ARY578"/>
  <c r="ARX578"/>
  <c r="ARW578"/>
  <c r="ARS578"/>
  <c r="ARR578"/>
  <c r="ARQ578"/>
  <c r="ARG578"/>
  <c r="ARF578"/>
  <c r="ARE578"/>
  <c r="ARD578"/>
  <c r="ARC578"/>
  <c r="ARB578"/>
  <c r="AQX578"/>
  <c r="AQW578"/>
  <c r="AQV578"/>
  <c r="AQL578"/>
  <c r="AQK578"/>
  <c r="AQJ578"/>
  <c r="AQI578"/>
  <c r="AQH578"/>
  <c r="AQG578"/>
  <c r="AQC578"/>
  <c r="AQB578"/>
  <c r="AQA578"/>
  <c r="APQ578"/>
  <c r="APP578"/>
  <c r="APO578"/>
  <c r="APN578"/>
  <c r="APM578"/>
  <c r="APL578"/>
  <c r="APH578"/>
  <c r="APG578"/>
  <c r="APF578"/>
  <c r="AOV578"/>
  <c r="AOU578"/>
  <c r="AOT578"/>
  <c r="AOS578"/>
  <c r="AOR578"/>
  <c r="AOQ578"/>
  <c r="AOM578"/>
  <c r="AOL578"/>
  <c r="AOK578"/>
  <c r="AOA578"/>
  <c r="ANZ578"/>
  <c r="ANY578"/>
  <c r="ANX578"/>
  <c r="ANW578"/>
  <c r="ANV578"/>
  <c r="ANR578"/>
  <c r="ANQ578"/>
  <c r="ANP578"/>
  <c r="ANF578"/>
  <c r="ANE578"/>
  <c r="AND578"/>
  <c r="ANC578"/>
  <c r="ANB578"/>
  <c r="ANA578"/>
  <c r="AMW578"/>
  <c r="AMV578"/>
  <c r="AMU578"/>
  <c r="AMK578"/>
  <c r="AMJ578"/>
  <c r="AMI578"/>
  <c r="AMH578"/>
  <c r="AMG578"/>
  <c r="AMF578"/>
  <c r="AMB578"/>
  <c r="AMA578"/>
  <c r="ALZ578"/>
  <c r="ALP578"/>
  <c r="ALO578"/>
  <c r="ALN578"/>
  <c r="ALM578"/>
  <c r="ALL578"/>
  <c r="ALK578"/>
  <c r="ALG578"/>
  <c r="ALF578"/>
  <c r="ALE578"/>
  <c r="AKU578"/>
  <c r="AKT578"/>
  <c r="AKS578"/>
  <c r="AKR578"/>
  <c r="AKQ578"/>
  <c r="AKP578"/>
  <c r="AKL578"/>
  <c r="AKK578"/>
  <c r="AKJ578"/>
  <c r="AJZ578"/>
  <c r="AJY578"/>
  <c r="AJX578"/>
  <c r="AJW578"/>
  <c r="AJV578"/>
  <c r="AJU578"/>
  <c r="AJQ578"/>
  <c r="AJP578"/>
  <c r="AJO578"/>
  <c r="AJE578"/>
  <c r="AJD578"/>
  <c r="AJC578"/>
  <c r="AJB578"/>
  <c r="AJA578"/>
  <c r="AIZ578"/>
  <c r="AIV578"/>
  <c r="AIU578"/>
  <c r="AIT578"/>
  <c r="AIJ578"/>
  <c r="AII578"/>
  <c r="AIH578"/>
  <c r="AIG578"/>
  <c r="AIF578"/>
  <c r="AIE578"/>
  <c r="AIA578"/>
  <c r="AHZ578"/>
  <c r="AHY578"/>
  <c r="AHO578"/>
  <c r="AHN578"/>
  <c r="AHM578"/>
  <c r="AHL578"/>
  <c r="AHK578"/>
  <c r="AHJ578"/>
  <c r="AHF578"/>
  <c r="AHE578"/>
  <c r="AHD578"/>
  <c r="AGT578"/>
  <c r="AGS578"/>
  <c r="AGR578"/>
  <c r="AGQ578"/>
  <c r="AGP578"/>
  <c r="AGO578"/>
  <c r="AGK578"/>
  <c r="AGJ578"/>
  <c r="AGI578"/>
  <c r="AFY578"/>
  <c r="AFX578"/>
  <c r="AFW578"/>
  <c r="AFV578"/>
  <c r="AFU578"/>
  <c r="AFT578"/>
  <c r="AFP578"/>
  <c r="AFO578"/>
  <c r="AFN578"/>
  <c r="AFD578"/>
  <c r="AFC578"/>
  <c r="AFB578"/>
  <c r="AFA578"/>
  <c r="AEZ578"/>
  <c r="AEY578"/>
  <c r="AEU578"/>
  <c r="AET578"/>
  <c r="AES578"/>
  <c r="AEI578"/>
  <c r="AEH578"/>
  <c r="AEG578"/>
  <c r="AEF578"/>
  <c r="AEE578"/>
  <c r="AED578"/>
  <c r="ADZ578"/>
  <c r="ADY578"/>
  <c r="ADX578"/>
  <c r="ADN578"/>
  <c r="ADM578"/>
  <c r="ADL578"/>
  <c r="ADK578"/>
  <c r="ADJ578"/>
  <c r="ADI578"/>
  <c r="ADE578"/>
  <c r="ADD578"/>
  <c r="ADC578"/>
  <c r="ACS578"/>
  <c r="ACR578"/>
  <c r="ACQ578"/>
  <c r="ACP578"/>
  <c r="ACO578"/>
  <c r="ACN578"/>
  <c r="ACJ578"/>
  <c r="ACI578"/>
  <c r="ACH578"/>
  <c r="ABX578"/>
  <c r="ABW578"/>
  <c r="ABV578"/>
  <c r="ABU578"/>
  <c r="ABT578"/>
  <c r="ABS578"/>
  <c r="ABO578"/>
  <c r="ABN578"/>
  <c r="ABM578"/>
  <c r="ABC578"/>
  <c r="ABB578"/>
  <c r="ABA578"/>
  <c r="AAZ578"/>
  <c r="AAY578"/>
  <c r="AAX578"/>
  <c r="AAT578"/>
  <c r="AAS578"/>
  <c r="AAR578"/>
  <c r="AAH578"/>
  <c r="AAG578"/>
  <c r="AAF578"/>
  <c r="AAE578"/>
  <c r="AAD578"/>
  <c r="AAC578"/>
  <c r="ZY578"/>
  <c r="ZX578"/>
  <c r="ZW578"/>
  <c r="ZM578"/>
  <c r="ZL578"/>
  <c r="ZK578"/>
  <c r="ZJ578"/>
  <c r="ZI578"/>
  <c r="ZH578"/>
  <c r="ZD578"/>
  <c r="ZC578"/>
  <c r="ZB578"/>
  <c r="YR578"/>
  <c r="YQ578"/>
  <c r="YP578"/>
  <c r="YO578"/>
  <c r="YN578"/>
  <c r="YM578"/>
  <c r="YI578"/>
  <c r="YH578"/>
  <c r="YG578"/>
  <c r="XW578"/>
  <c r="XV578"/>
  <c r="XU578"/>
  <c r="XT578"/>
  <c r="XS578"/>
  <c r="XR578"/>
  <c r="XN578"/>
  <c r="XM578"/>
  <c r="XL578"/>
  <c r="XB578"/>
  <c r="XA578"/>
  <c r="WZ578"/>
  <c r="WY578"/>
  <c r="WX578"/>
  <c r="WW578"/>
  <c r="WS578"/>
  <c r="WR578"/>
  <c r="WQ578"/>
  <c r="WG578"/>
  <c r="WF578"/>
  <c r="WE578"/>
  <c r="WD578"/>
  <c r="WC578"/>
  <c r="WB578"/>
  <c r="VX578"/>
  <c r="VW578"/>
  <c r="VV578"/>
  <c r="VL578"/>
  <c r="VK578"/>
  <c r="VJ578"/>
  <c r="VI578"/>
  <c r="VH578"/>
  <c r="VG578"/>
  <c r="VC578"/>
  <c r="VB578"/>
  <c r="VA578"/>
  <c r="UQ578"/>
  <c r="UP578"/>
  <c r="UO578"/>
  <c r="UN578"/>
  <c r="UM578"/>
  <c r="UL578"/>
  <c r="UH578"/>
  <c r="UG578"/>
  <c r="UF578"/>
  <c r="TV578"/>
  <c r="TU578"/>
  <c r="TT578"/>
  <c r="TS578"/>
  <c r="TR578"/>
  <c r="TQ578"/>
  <c r="TM578"/>
  <c r="TL578"/>
  <c r="TK578"/>
  <c r="TA578"/>
  <c r="SZ578"/>
  <c r="SY578"/>
  <c r="SX578"/>
  <c r="SW578"/>
  <c r="SV578"/>
  <c r="SR578"/>
  <c r="SQ578"/>
  <c r="SP578"/>
  <c r="SF578"/>
  <c r="SE578"/>
  <c r="SD578"/>
  <c r="SC578"/>
  <c r="SB578"/>
  <c r="SA578"/>
  <c r="RW578"/>
  <c r="RV578"/>
  <c r="RU578"/>
  <c r="RK578"/>
  <c r="RJ578"/>
  <c r="RI578"/>
  <c r="RH578"/>
  <c r="RG578"/>
  <c r="RF578"/>
  <c r="RB578"/>
  <c r="RA578"/>
  <c r="QZ578"/>
  <c r="QP578"/>
  <c r="QO578"/>
  <c r="QN578"/>
  <c r="QM578"/>
  <c r="QL578"/>
  <c r="QK578"/>
  <c r="QG578"/>
  <c r="QF578"/>
  <c r="QE578"/>
  <c r="PU578"/>
  <c r="PT578"/>
  <c r="PS578"/>
  <c r="PR578"/>
  <c r="PQ578"/>
  <c r="PP578"/>
  <c r="PL578"/>
  <c r="PK578"/>
  <c r="PJ578"/>
  <c r="OZ578"/>
  <c r="OY578"/>
  <c r="OX578"/>
  <c r="OW578"/>
  <c r="OV578"/>
  <c r="OU578"/>
  <c r="OQ578"/>
  <c r="OP578"/>
  <c r="OO578"/>
  <c r="OE578"/>
  <c r="OD578"/>
  <c r="OC578"/>
  <c r="OB578"/>
  <c r="OA578"/>
  <c r="NZ578"/>
  <c r="NV578"/>
  <c r="NU578"/>
  <c r="NT578"/>
  <c r="NJ578"/>
  <c r="NI578"/>
  <c r="NH578"/>
  <c r="NG578"/>
  <c r="NF578"/>
  <c r="NE578"/>
  <c r="NA578"/>
  <c r="MZ578"/>
  <c r="MY578"/>
  <c r="MO578"/>
  <c r="MN578"/>
  <c r="MM578"/>
  <c r="ML578"/>
  <c r="MK578"/>
  <c r="MJ578"/>
  <c r="MF578"/>
  <c r="ME578"/>
  <c r="MD578"/>
  <c r="LT578"/>
  <c r="LS578"/>
  <c r="LR578"/>
  <c r="LQ578"/>
  <c r="LP578"/>
  <c r="LO578"/>
  <c r="LK578"/>
  <c r="LJ578"/>
  <c r="LI578"/>
  <c r="KY578"/>
  <c r="KX578"/>
  <c r="KW578"/>
  <c r="KV578"/>
  <c r="KU578"/>
  <c r="KT578"/>
  <c r="KP578"/>
  <c r="KO578"/>
  <c r="KN578"/>
  <c r="KD578"/>
  <c r="KC578"/>
  <c r="KB578"/>
  <c r="KA578"/>
  <c r="JZ578"/>
  <c r="JY578"/>
  <c r="JU578"/>
  <c r="JT578"/>
  <c r="JS578"/>
  <c r="JI578"/>
  <c r="JH578"/>
  <c r="JG578"/>
  <c r="JF578"/>
  <c r="JE578"/>
  <c r="JD578"/>
  <c r="IZ578"/>
  <c r="IY578"/>
  <c r="IX578"/>
  <c r="IN578"/>
  <c r="IM578"/>
  <c r="IL578"/>
  <c r="IK578"/>
  <c r="IJ578"/>
  <c r="II578"/>
  <c r="IE578"/>
  <c r="ID578"/>
  <c r="IC578"/>
  <c r="HS578"/>
  <c r="HR578"/>
  <c r="HQ578"/>
  <c r="HP578"/>
  <c r="HO578"/>
  <c r="HN578"/>
  <c r="HJ578"/>
  <c r="HI578"/>
  <c r="HH578"/>
  <c r="GX578"/>
  <c r="GW578"/>
  <c r="GV578"/>
  <c r="GU578"/>
  <c r="GT578"/>
  <c r="GS578"/>
  <c r="GO578"/>
  <c r="GN578"/>
  <c r="GM578"/>
  <c r="GC578"/>
  <c r="GB578"/>
  <c r="GA578"/>
  <c r="FZ578"/>
  <c r="FY578"/>
  <c r="FX578"/>
  <c r="FT578"/>
  <c r="FS578"/>
  <c r="FR578"/>
  <c r="FH578"/>
  <c r="FG578"/>
  <c r="FF578"/>
  <c r="FE578"/>
  <c r="FD578"/>
  <c r="FC578"/>
  <c r="EY578"/>
  <c r="EX578"/>
  <c r="EW578"/>
  <c r="EM578"/>
  <c r="EL578"/>
  <c r="EK578"/>
  <c r="EJ578"/>
  <c r="EI578"/>
  <c r="EH578"/>
  <c r="ED578"/>
  <c r="EC578"/>
  <c r="EB578"/>
  <c r="DR578"/>
  <c r="DQ578"/>
  <c r="DP578"/>
  <c r="DO578"/>
  <c r="DN578"/>
  <c r="DM578"/>
  <c r="DI578"/>
  <c r="DH578"/>
  <c r="DG578"/>
  <c r="CW578"/>
  <c r="CV578"/>
  <c r="CU578"/>
  <c r="CT578"/>
  <c r="CS578"/>
  <c r="CR578"/>
  <c r="CN578"/>
  <c r="CM578"/>
  <c r="CL578"/>
  <c r="CB578"/>
  <c r="CA578"/>
  <c r="BZ578"/>
  <c r="BY578"/>
  <c r="BX578"/>
  <c r="BW578"/>
  <c r="BS578"/>
  <c r="BR578"/>
  <c r="BQ578"/>
  <c r="BG578"/>
  <c r="BF578"/>
  <c r="BE578"/>
  <c r="BD578"/>
  <c r="BC578"/>
  <c r="BB578"/>
  <c r="AX578"/>
  <c r="AW578"/>
  <c r="AV578"/>
  <c r="AL578"/>
  <c r="AK578"/>
  <c r="AJ578"/>
  <c r="AI578"/>
  <c r="AH578"/>
  <c r="AG578"/>
  <c r="AC578"/>
  <c r="AB578"/>
  <c r="AA578"/>
  <c r="Q578"/>
  <c r="P578"/>
  <c r="O578"/>
  <c r="N578"/>
  <c r="M578"/>
  <c r="L578"/>
  <c r="AVE576"/>
  <c r="AVD576"/>
  <c r="AVC576"/>
  <c r="AVE575"/>
  <c r="AVD575"/>
  <c r="AVC575"/>
  <c r="AVE574"/>
  <c r="AVD574"/>
  <c r="AVC574"/>
  <c r="AVE573"/>
  <c r="AVD573"/>
  <c r="AVC573"/>
  <c r="AVE572"/>
  <c r="AVD572"/>
  <c r="AVC572"/>
  <c r="AVE571"/>
  <c r="AVD571"/>
  <c r="AVC571"/>
  <c r="AVE570"/>
  <c r="AVD570"/>
  <c r="AVC570"/>
  <c r="HP569"/>
  <c r="HO569"/>
  <c r="FZ569"/>
  <c r="FY569"/>
  <c r="AVD569" s="1"/>
  <c r="FX569"/>
  <c r="AVE568"/>
  <c r="AVD568"/>
  <c r="AVC568"/>
  <c r="AVE567"/>
  <c r="AVD567"/>
  <c r="AVC567"/>
  <c r="AVE566"/>
  <c r="AVD566"/>
  <c r="AVC566"/>
  <c r="AVE565"/>
  <c r="AVD565"/>
  <c r="AVC565"/>
  <c r="AUH564"/>
  <c r="ASR564"/>
  <c r="ARW564"/>
  <c r="AMF564"/>
  <c r="AIZ564"/>
  <c r="AIG564"/>
  <c r="AIF564"/>
  <c r="AIE564"/>
  <c r="AED564"/>
  <c r="ABS564"/>
  <c r="VI564"/>
  <c r="VH564"/>
  <c r="VG564"/>
  <c r="SX564"/>
  <c r="SW564"/>
  <c r="SA564"/>
  <c r="KT564"/>
  <c r="II564"/>
  <c r="GS564"/>
  <c r="FZ564"/>
  <c r="FY564"/>
  <c r="FX564"/>
  <c r="DM564"/>
  <c r="CR564"/>
  <c r="AG564"/>
  <c r="AIG563"/>
  <c r="AIF563"/>
  <c r="AIE563"/>
  <c r="VI563"/>
  <c r="VH563"/>
  <c r="VG563"/>
  <c r="FZ563"/>
  <c r="AVE563" s="1"/>
  <c r="FY563"/>
  <c r="FX563"/>
  <c r="AVC563" s="1"/>
  <c r="AUJ562"/>
  <c r="AUI562"/>
  <c r="AUH562"/>
  <c r="ATO562"/>
  <c r="ATN562"/>
  <c r="ATM562"/>
  <c r="AST562"/>
  <c r="ASS562"/>
  <c r="ARY562"/>
  <c r="ARX562"/>
  <c r="ARW562"/>
  <c r="ARD562"/>
  <c r="ARC562"/>
  <c r="ARB562"/>
  <c r="AQI562"/>
  <c r="AQH562"/>
  <c r="AQG562"/>
  <c r="APN562"/>
  <c r="APM562"/>
  <c r="APL562"/>
  <c r="AOS562"/>
  <c r="AOR562"/>
  <c r="AOQ562"/>
  <c r="ANX562"/>
  <c r="ANW562"/>
  <c r="ANV562"/>
  <c r="ANC562"/>
  <c r="ANB562"/>
  <c r="ANA562"/>
  <c r="AMH562"/>
  <c r="AMG562"/>
  <c r="ALM562"/>
  <c r="ALL562"/>
  <c r="ALK562"/>
  <c r="AKR562"/>
  <c r="AKQ562"/>
  <c r="AKP562"/>
  <c r="AJW562"/>
  <c r="AJV562"/>
  <c r="AJU562"/>
  <c r="AJB562"/>
  <c r="AJA562"/>
  <c r="AIZ562"/>
  <c r="AIG562"/>
  <c r="AIF562"/>
  <c r="AIE562"/>
  <c r="AHL562"/>
  <c r="AHK562"/>
  <c r="AHJ562"/>
  <c r="AGQ562"/>
  <c r="AGP562"/>
  <c r="AGO562"/>
  <c r="AFV562"/>
  <c r="AFU562"/>
  <c r="AFT562"/>
  <c r="AFA562"/>
  <c r="AEZ562"/>
  <c r="AEY562"/>
  <c r="AEF562"/>
  <c r="AEE562"/>
  <c r="AED562"/>
  <c r="ADK562"/>
  <c r="ADJ562"/>
  <c r="ADI562"/>
  <c r="ACP562"/>
  <c r="ACO562"/>
  <c r="ACN562"/>
  <c r="ABU562"/>
  <c r="ABT562"/>
  <c r="ABS562"/>
  <c r="AAZ562"/>
  <c r="AAY562"/>
  <c r="AAX562"/>
  <c r="AAE562"/>
  <c r="AAD562"/>
  <c r="AAC562"/>
  <c r="ZJ562"/>
  <c r="ZI562"/>
  <c r="ZH562"/>
  <c r="YO562"/>
  <c r="YN562"/>
  <c r="YM562"/>
  <c r="XT562"/>
  <c r="XS562"/>
  <c r="XR562"/>
  <c r="WY562"/>
  <c r="WX562"/>
  <c r="WW562"/>
  <c r="WD562"/>
  <c r="WC562"/>
  <c r="WB562"/>
  <c r="VI562"/>
  <c r="VG562"/>
  <c r="UN562"/>
  <c r="UM562"/>
  <c r="UL562"/>
  <c r="TS562"/>
  <c r="TR562"/>
  <c r="TQ562"/>
  <c r="SW562"/>
  <c r="SV562"/>
  <c r="SC562"/>
  <c r="SB562"/>
  <c r="SA562"/>
  <c r="RH562"/>
  <c r="RG562"/>
  <c r="RF562"/>
  <c r="QM562"/>
  <c r="QL562"/>
  <c r="QK562"/>
  <c r="PR562"/>
  <c r="PQ562"/>
  <c r="PP562"/>
  <c r="OW562"/>
  <c r="OV562"/>
  <c r="OU562"/>
  <c r="OB562"/>
  <c r="OA562"/>
  <c r="NZ562"/>
  <c r="NG562"/>
  <c r="NF562"/>
  <c r="NE562"/>
  <c r="ML562"/>
  <c r="MK562"/>
  <c r="MJ562"/>
  <c r="LQ562"/>
  <c r="LP562"/>
  <c r="LO562"/>
  <c r="KV562"/>
  <c r="KU562"/>
  <c r="KT562"/>
  <c r="KA562"/>
  <c r="JZ562"/>
  <c r="JY562"/>
  <c r="JF562"/>
  <c r="JE562"/>
  <c r="JD562"/>
  <c r="IK562"/>
  <c r="IJ562"/>
  <c r="II562"/>
  <c r="HP562"/>
  <c r="HO562"/>
  <c r="HN562"/>
  <c r="GU562"/>
  <c r="GT562"/>
  <c r="GS562"/>
  <c r="FY562"/>
  <c r="FE562"/>
  <c r="FD562"/>
  <c r="FC562"/>
  <c r="EJ562"/>
  <c r="EI562"/>
  <c r="EH562"/>
  <c r="DO562"/>
  <c r="DN562"/>
  <c r="DM562"/>
  <c r="CT562"/>
  <c r="CS562"/>
  <c r="BY562"/>
  <c r="BX562"/>
  <c r="BW562"/>
  <c r="BD562"/>
  <c r="BC562"/>
  <c r="BB562"/>
  <c r="AI562"/>
  <c r="AH562"/>
  <c r="AG562"/>
  <c r="N562"/>
  <c r="M562"/>
  <c r="L562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76" s="1"/>
  <c r="ASE576" s="1"/>
  <c r="G165"/>
  <c r="J576" s="1"/>
  <c r="F165"/>
  <c r="I576" s="1"/>
  <c r="F94"/>
  <c r="F40" s="1"/>
  <c r="F553" s="1"/>
  <c r="I587" s="1"/>
  <c r="F92"/>
  <c r="F38" s="1"/>
  <c r="F90"/>
  <c r="F36" s="1"/>
  <c r="F549" s="1"/>
  <c r="I583" s="1"/>
  <c r="F88"/>
  <c r="F34" s="1"/>
  <c r="G86"/>
  <c r="G32" s="1"/>
  <c r="G545" s="1"/>
  <c r="J579" s="1"/>
  <c r="H82"/>
  <c r="F82"/>
  <c r="G81"/>
  <c r="H80"/>
  <c r="F80"/>
  <c r="G79"/>
  <c r="H78"/>
  <c r="F78"/>
  <c r="G77"/>
  <c r="H76"/>
  <c r="F76"/>
  <c r="G75"/>
  <c r="H74"/>
  <c r="F74"/>
  <c r="G73"/>
  <c r="H72"/>
  <c r="H18" s="1"/>
  <c r="H564" s="1"/>
  <c r="F72"/>
  <c r="G71"/>
  <c r="H95"/>
  <c r="G95"/>
  <c r="G41" s="1"/>
  <c r="G554" s="1"/>
  <c r="J588" s="1"/>
  <c r="F95"/>
  <c r="F41" s="1"/>
  <c r="F554" s="1"/>
  <c r="I588" s="1"/>
  <c r="H94"/>
  <c r="G94"/>
  <c r="H93"/>
  <c r="G93"/>
  <c r="F93"/>
  <c r="H92"/>
  <c r="G92"/>
  <c r="H91"/>
  <c r="G91"/>
  <c r="F91"/>
  <c r="F37" s="1"/>
  <c r="F550" s="1"/>
  <c r="I584" s="1"/>
  <c r="H90"/>
  <c r="H36" s="1"/>
  <c r="H549" s="1"/>
  <c r="K583" s="1"/>
  <c r="G90"/>
  <c r="H89"/>
  <c r="H35" s="1"/>
  <c r="H548" s="1"/>
  <c r="K582" s="1"/>
  <c r="G89"/>
  <c r="F89"/>
  <c r="F35" s="1"/>
  <c r="F548" s="1"/>
  <c r="I582" s="1"/>
  <c r="H88"/>
  <c r="G88"/>
  <c r="G34" s="1"/>
  <c r="G547" s="1"/>
  <c r="J581" s="1"/>
  <c r="H87"/>
  <c r="G87"/>
  <c r="G33" s="1"/>
  <c r="G546" s="1"/>
  <c r="J580" s="1"/>
  <c r="F87"/>
  <c r="F33" s="1"/>
  <c r="F546" s="1"/>
  <c r="I580" s="1"/>
  <c r="H84"/>
  <c r="G84"/>
  <c r="F84"/>
  <c r="G83"/>
  <c r="H41"/>
  <c r="H554" s="1"/>
  <c r="K588" s="1"/>
  <c r="H40"/>
  <c r="G40"/>
  <c r="G553" s="1"/>
  <c r="J587" s="1"/>
  <c r="H39"/>
  <c r="H552" s="1"/>
  <c r="K586" s="1"/>
  <c r="G39"/>
  <c r="G552" s="1"/>
  <c r="J586" s="1"/>
  <c r="F39"/>
  <c r="F552" s="1"/>
  <c r="I586" s="1"/>
  <c r="H38"/>
  <c r="H551" s="1"/>
  <c r="K585" s="1"/>
  <c r="G38"/>
  <c r="G551" s="1"/>
  <c r="J585" s="1"/>
  <c r="H37"/>
  <c r="H550" s="1"/>
  <c r="K584" s="1"/>
  <c r="G37"/>
  <c r="G36"/>
  <c r="G549" s="1"/>
  <c r="J583" s="1"/>
  <c r="G35"/>
  <c r="H34"/>
  <c r="H547" s="1"/>
  <c r="K581" s="1"/>
  <c r="H33"/>
  <c r="H546" s="1"/>
  <c r="K580" s="1"/>
  <c r="H30"/>
  <c r="H576" s="1"/>
  <c r="G30"/>
  <c r="G576" s="1"/>
  <c r="F30"/>
  <c r="F576" s="1"/>
  <c r="G548" l="1"/>
  <c r="J582" s="1"/>
  <c r="G550"/>
  <c r="J584" s="1"/>
  <c r="H553"/>
  <c r="K587" s="1"/>
  <c r="F547"/>
  <c r="I581" s="1"/>
  <c r="F551"/>
  <c r="I585" s="1"/>
  <c r="G29"/>
  <c r="G575" s="1"/>
  <c r="F20"/>
  <c r="F566" s="1"/>
  <c r="ASU566" s="1"/>
  <c r="H22"/>
  <c r="H568" s="1"/>
  <c r="F24"/>
  <c r="F570" s="1"/>
  <c r="AUK570" s="1"/>
  <c r="H26"/>
  <c r="H572" s="1"/>
  <c r="F28"/>
  <c r="F574" s="1"/>
  <c r="AUK574" s="1"/>
  <c r="G21"/>
  <c r="G567" s="1"/>
  <c r="G17"/>
  <c r="G563" s="1"/>
  <c r="AGS563" s="1"/>
  <c r="G19"/>
  <c r="G565" s="1"/>
  <c r="G25"/>
  <c r="G571" s="1"/>
  <c r="ASA571" s="1"/>
  <c r="F18"/>
  <c r="F564" s="1"/>
  <c r="H20"/>
  <c r="H566" s="1"/>
  <c r="F22"/>
  <c r="G23"/>
  <c r="G569" s="1"/>
  <c r="FG569" s="1"/>
  <c r="H24"/>
  <c r="H570" s="1"/>
  <c r="F26"/>
  <c r="F572" s="1"/>
  <c r="ATP572" s="1"/>
  <c r="G27"/>
  <c r="G573" s="1"/>
  <c r="H28"/>
  <c r="H574" s="1"/>
  <c r="AUM574" s="1"/>
  <c r="F71"/>
  <c r="H71"/>
  <c r="H17" s="1"/>
  <c r="G72"/>
  <c r="G18" s="1"/>
  <c r="F73"/>
  <c r="H73"/>
  <c r="G74"/>
  <c r="G20" s="1"/>
  <c r="F75"/>
  <c r="H75"/>
  <c r="H21" s="1"/>
  <c r="G76"/>
  <c r="G22" s="1"/>
  <c r="F77"/>
  <c r="H77"/>
  <c r="G78"/>
  <c r="G24" s="1"/>
  <c r="F79"/>
  <c r="H79"/>
  <c r="H25" s="1"/>
  <c r="G80"/>
  <c r="G26" s="1"/>
  <c r="F81"/>
  <c r="H81"/>
  <c r="G82"/>
  <c r="G28" s="1"/>
  <c r="F83"/>
  <c r="H83"/>
  <c r="H29" s="1"/>
  <c r="AVD564"/>
  <c r="AVE582"/>
  <c r="AVE578"/>
  <c r="AVC578"/>
  <c r="ATP564"/>
  <c r="ASU564"/>
  <c r="ARE564"/>
  <c r="AQJ564"/>
  <c r="APO564"/>
  <c r="AOT564"/>
  <c r="ANY564"/>
  <c r="AND564"/>
  <c r="AMI564"/>
  <c r="AIH564"/>
  <c r="ADL564"/>
  <c r="ACQ564"/>
  <c r="ABV564"/>
  <c r="UO564"/>
  <c r="TT564"/>
  <c r="SY564"/>
  <c r="SD564"/>
  <c r="KB564"/>
  <c r="JG564"/>
  <c r="IL564"/>
  <c r="GA564"/>
  <c r="CU564"/>
  <c r="O564"/>
  <c r="AUK564"/>
  <c r="ALN564"/>
  <c r="AKS564"/>
  <c r="AJX564"/>
  <c r="AHM564"/>
  <c r="AFW564"/>
  <c r="AFB564"/>
  <c r="ABA564"/>
  <c r="AAF564"/>
  <c r="YP564"/>
  <c r="XU564"/>
  <c r="WE564"/>
  <c r="NH564"/>
  <c r="MM564"/>
  <c r="HQ564"/>
  <c r="FF564"/>
  <c r="BE564"/>
  <c r="ARZ564"/>
  <c r="AJC564"/>
  <c r="AGR564"/>
  <c r="AEG564"/>
  <c r="ZK564"/>
  <c r="WZ564"/>
  <c r="VJ564"/>
  <c r="RI564"/>
  <c r="QN564"/>
  <c r="PS564"/>
  <c r="OX564"/>
  <c r="OC564"/>
  <c r="LR564"/>
  <c r="KW564"/>
  <c r="GV564"/>
  <c r="EK564"/>
  <c r="DP564"/>
  <c r="BZ564"/>
  <c r="AJ564"/>
  <c r="ATQ573"/>
  <c r="ASA573"/>
  <c r="AQK573"/>
  <c r="AOU573"/>
  <c r="AUL573"/>
  <c r="ARF573"/>
  <c r="ANZ573"/>
  <c r="AMJ573"/>
  <c r="AKT573"/>
  <c r="AJD573"/>
  <c r="AHN573"/>
  <c r="AFX573"/>
  <c r="AEH573"/>
  <c r="ACR573"/>
  <c r="ABB573"/>
  <c r="ZL573"/>
  <c r="XV573"/>
  <c r="WF573"/>
  <c r="UP573"/>
  <c r="SZ573"/>
  <c r="RJ573"/>
  <c r="PT573"/>
  <c r="OD573"/>
  <c r="MN573"/>
  <c r="KX573"/>
  <c r="JH573"/>
  <c r="HR573"/>
  <c r="GB573"/>
  <c r="EL573"/>
  <c r="CV573"/>
  <c r="BF573"/>
  <c r="P573"/>
  <c r="APP573"/>
  <c r="ANE573"/>
  <c r="AJY573"/>
  <c r="AGS573"/>
  <c r="ADM573"/>
  <c r="AAG573"/>
  <c r="XA573"/>
  <c r="TU573"/>
  <c r="QO573"/>
  <c r="NI573"/>
  <c r="KC573"/>
  <c r="GW573"/>
  <c r="DQ573"/>
  <c r="AK573"/>
  <c r="ASV573"/>
  <c r="ALO573"/>
  <c r="AII573"/>
  <c r="AFC573"/>
  <c r="ABW573"/>
  <c r="YQ573"/>
  <c r="VK573"/>
  <c r="SE573"/>
  <c r="OY573"/>
  <c r="LS573"/>
  <c r="IM573"/>
  <c r="FG573"/>
  <c r="CA573"/>
  <c r="ATT581"/>
  <c r="ASD581"/>
  <c r="AQN581"/>
  <c r="AOX581"/>
  <c r="ANH581"/>
  <c r="ALR581"/>
  <c r="AKB581"/>
  <c r="AIL581"/>
  <c r="AGV581"/>
  <c r="AFF581"/>
  <c r="ADP581"/>
  <c r="ABZ581"/>
  <c r="AAJ581"/>
  <c r="YT581"/>
  <c r="XD581"/>
  <c r="VN581"/>
  <c r="TX581"/>
  <c r="SH581"/>
  <c r="QR581"/>
  <c r="PB581"/>
  <c r="NL581"/>
  <c r="LV581"/>
  <c r="KF581"/>
  <c r="IP581"/>
  <c r="GZ581"/>
  <c r="FJ581"/>
  <c r="DT581"/>
  <c r="CD581"/>
  <c r="AN581"/>
  <c r="AUO581"/>
  <c r="ASY581"/>
  <c r="ARI581"/>
  <c r="APS581"/>
  <c r="AOC581"/>
  <c r="AMM581"/>
  <c r="AKW581"/>
  <c r="AJG581"/>
  <c r="AHQ581"/>
  <c r="AGA581"/>
  <c r="AEK581"/>
  <c r="ACU581"/>
  <c r="ABE581"/>
  <c r="ZO581"/>
  <c r="XY581"/>
  <c r="WI581"/>
  <c r="US581"/>
  <c r="TC581"/>
  <c r="RM581"/>
  <c r="PW581"/>
  <c r="OG581"/>
  <c r="MQ581"/>
  <c r="LA581"/>
  <c r="JK581"/>
  <c r="HU581"/>
  <c r="GE581"/>
  <c r="EO581"/>
  <c r="CY581"/>
  <c r="BI581"/>
  <c r="S581"/>
  <c r="ATU582"/>
  <c r="ASE582"/>
  <c r="AQO582"/>
  <c r="AOY582"/>
  <c r="ANI582"/>
  <c r="ALS582"/>
  <c r="AKC582"/>
  <c r="AIM582"/>
  <c r="AHR582"/>
  <c r="AGB582"/>
  <c r="AEL582"/>
  <c r="ACV582"/>
  <c r="ABF582"/>
  <c r="ZP582"/>
  <c r="XZ582"/>
  <c r="WJ582"/>
  <c r="TY582"/>
  <c r="SI582"/>
  <c r="QS582"/>
  <c r="PC582"/>
  <c r="NM582"/>
  <c r="LW582"/>
  <c r="KG582"/>
  <c r="IQ582"/>
  <c r="HA582"/>
  <c r="EP582"/>
  <c r="CZ582"/>
  <c r="BJ582"/>
  <c r="T582"/>
  <c r="AUP582"/>
  <c r="ASZ582"/>
  <c r="ARJ582"/>
  <c r="APT582"/>
  <c r="AOD582"/>
  <c r="AMN582"/>
  <c r="AKX582"/>
  <c r="AJH582"/>
  <c r="AGW582"/>
  <c r="AFG582"/>
  <c r="ADQ582"/>
  <c r="ACA582"/>
  <c r="AAK582"/>
  <c r="YU582"/>
  <c r="XE582"/>
  <c r="VO582"/>
  <c r="UT582"/>
  <c r="TD582"/>
  <c r="RN582"/>
  <c r="PX582"/>
  <c r="OH582"/>
  <c r="MR582"/>
  <c r="LB582"/>
  <c r="JL582"/>
  <c r="HV582"/>
  <c r="GF582"/>
  <c r="FK582"/>
  <c r="DU582"/>
  <c r="CE582"/>
  <c r="AO582"/>
  <c r="ATT584"/>
  <c r="ASD584"/>
  <c r="AQN584"/>
  <c r="AOX584"/>
  <c r="ANH584"/>
  <c r="ALR584"/>
  <c r="AKB584"/>
  <c r="AIL584"/>
  <c r="AGV584"/>
  <c r="AFF584"/>
  <c r="ADP584"/>
  <c r="ABZ584"/>
  <c r="AAJ584"/>
  <c r="YT584"/>
  <c r="XD584"/>
  <c r="VN584"/>
  <c r="TX584"/>
  <c r="SH584"/>
  <c r="QR584"/>
  <c r="PB584"/>
  <c r="NL584"/>
  <c r="LV584"/>
  <c r="KF584"/>
  <c r="IP584"/>
  <c r="GZ584"/>
  <c r="FJ584"/>
  <c r="DT584"/>
  <c r="CD584"/>
  <c r="AN584"/>
  <c r="AUO584"/>
  <c r="ASY584"/>
  <c r="ARI584"/>
  <c r="APS584"/>
  <c r="AOC584"/>
  <c r="AMM584"/>
  <c r="AKW584"/>
  <c r="AJG584"/>
  <c r="AHQ584"/>
  <c r="AGA584"/>
  <c r="AEK584"/>
  <c r="ACU584"/>
  <c r="ABE584"/>
  <c r="ZO584"/>
  <c r="XY584"/>
  <c r="WI584"/>
  <c r="US584"/>
  <c r="TC584"/>
  <c r="RM584"/>
  <c r="PW584"/>
  <c r="OG584"/>
  <c r="MQ584"/>
  <c r="LA584"/>
  <c r="JK584"/>
  <c r="HU584"/>
  <c r="GE584"/>
  <c r="EO584"/>
  <c r="CY584"/>
  <c r="BI584"/>
  <c r="S584"/>
  <c r="ATS586"/>
  <c r="ASC586"/>
  <c r="AQM586"/>
  <c r="AOW586"/>
  <c r="ANG586"/>
  <c r="ALQ586"/>
  <c r="AKA586"/>
  <c r="AIK586"/>
  <c r="AGU586"/>
  <c r="AFE586"/>
  <c r="ADO586"/>
  <c r="ABY586"/>
  <c r="AAI586"/>
  <c r="YS586"/>
  <c r="XC586"/>
  <c r="VM586"/>
  <c r="TW586"/>
  <c r="SG586"/>
  <c r="QQ586"/>
  <c r="PA586"/>
  <c r="NK586"/>
  <c r="LU586"/>
  <c r="KE586"/>
  <c r="IO586"/>
  <c r="GY586"/>
  <c r="EN586"/>
  <c r="CX586"/>
  <c r="BH586"/>
  <c r="R586"/>
  <c r="AUN586"/>
  <c r="ASX586"/>
  <c r="ARH586"/>
  <c r="APR586"/>
  <c r="AOB586"/>
  <c r="AML586"/>
  <c r="AKV586"/>
  <c r="AJF586"/>
  <c r="AHP586"/>
  <c r="AFZ586"/>
  <c r="AEJ586"/>
  <c r="ACT586"/>
  <c r="ABD586"/>
  <c r="ZN586"/>
  <c r="XX586"/>
  <c r="WH586"/>
  <c r="UR586"/>
  <c r="TB586"/>
  <c r="RL586"/>
  <c r="PV586"/>
  <c r="OF586"/>
  <c r="MP586"/>
  <c r="KZ586"/>
  <c r="JJ586"/>
  <c r="HT586"/>
  <c r="GD586"/>
  <c r="FI586"/>
  <c r="DS586"/>
  <c r="CC586"/>
  <c r="AM586"/>
  <c r="ATU587"/>
  <c r="ASE587"/>
  <c r="AQO587"/>
  <c r="AOY587"/>
  <c r="ANI587"/>
  <c r="ALS587"/>
  <c r="AKC587"/>
  <c r="AIM587"/>
  <c r="AHR587"/>
  <c r="AGB587"/>
  <c r="AEL587"/>
  <c r="ACV587"/>
  <c r="ABF587"/>
  <c r="ZP587"/>
  <c r="XZ587"/>
  <c r="WJ587"/>
  <c r="TY587"/>
  <c r="SI587"/>
  <c r="QS587"/>
  <c r="PC587"/>
  <c r="NM587"/>
  <c r="LW587"/>
  <c r="KG587"/>
  <c r="IQ587"/>
  <c r="HA587"/>
  <c r="EP587"/>
  <c r="CZ587"/>
  <c r="BJ587"/>
  <c r="T587"/>
  <c r="AUP587"/>
  <c r="ASZ587"/>
  <c r="ARJ587"/>
  <c r="APT587"/>
  <c r="AOD587"/>
  <c r="AMN587"/>
  <c r="AKX587"/>
  <c r="AJH587"/>
  <c r="AGW587"/>
  <c r="AFG587"/>
  <c r="ADQ587"/>
  <c r="ACA587"/>
  <c r="AAK587"/>
  <c r="YU587"/>
  <c r="XE587"/>
  <c r="VO587"/>
  <c r="UT587"/>
  <c r="TD587"/>
  <c r="RN587"/>
  <c r="PX587"/>
  <c r="OH587"/>
  <c r="MR587"/>
  <c r="LB587"/>
  <c r="JL587"/>
  <c r="HV587"/>
  <c r="GF587"/>
  <c r="FK587"/>
  <c r="DU587"/>
  <c r="CE587"/>
  <c r="AO587"/>
  <c r="ATT579"/>
  <c r="ASD579"/>
  <c r="AQN579"/>
  <c r="AOX579"/>
  <c r="ANH579"/>
  <c r="ALR579"/>
  <c r="AKB579"/>
  <c r="AIL579"/>
  <c r="AGV579"/>
  <c r="AFF579"/>
  <c r="ADP579"/>
  <c r="AUO579"/>
  <c r="ASY579"/>
  <c r="ARI579"/>
  <c r="APS579"/>
  <c r="AOC579"/>
  <c r="AMM579"/>
  <c r="AKW579"/>
  <c r="AJG579"/>
  <c r="AHQ579"/>
  <c r="AGA579"/>
  <c r="AEK579"/>
  <c r="ACU579"/>
  <c r="ABE579"/>
  <c r="ZO579"/>
  <c r="ABZ579"/>
  <c r="YT579"/>
  <c r="XD579"/>
  <c r="VN579"/>
  <c r="TX579"/>
  <c r="SH579"/>
  <c r="QR579"/>
  <c r="PB579"/>
  <c r="NL579"/>
  <c r="LV579"/>
  <c r="KF579"/>
  <c r="IP579"/>
  <c r="GZ579"/>
  <c r="FJ579"/>
  <c r="DT579"/>
  <c r="CD579"/>
  <c r="AN579"/>
  <c r="AAJ579"/>
  <c r="WI579"/>
  <c r="TC579"/>
  <c r="PW579"/>
  <c r="MQ579"/>
  <c r="JK579"/>
  <c r="GE579"/>
  <c r="CY579"/>
  <c r="S579"/>
  <c r="XY579"/>
  <c r="RM579"/>
  <c r="LA579"/>
  <c r="EO579"/>
  <c r="US579"/>
  <c r="HU579"/>
  <c r="OG579"/>
  <c r="BI579"/>
  <c r="AUN583"/>
  <c r="ASX583"/>
  <c r="ARH583"/>
  <c r="APR583"/>
  <c r="AOB583"/>
  <c r="AML583"/>
  <c r="AKV583"/>
  <c r="AJF583"/>
  <c r="AGU583"/>
  <c r="AFE583"/>
  <c r="ADO583"/>
  <c r="ABY583"/>
  <c r="AAI583"/>
  <c r="YS583"/>
  <c r="XC583"/>
  <c r="VM583"/>
  <c r="ATS583"/>
  <c r="ASC583"/>
  <c r="AQM583"/>
  <c r="AOW583"/>
  <c r="ANG583"/>
  <c r="ALQ583"/>
  <c r="AKA583"/>
  <c r="AIK583"/>
  <c r="AHP583"/>
  <c r="AFZ583"/>
  <c r="AEJ583"/>
  <c r="ACT583"/>
  <c r="ABD583"/>
  <c r="ZN583"/>
  <c r="XX583"/>
  <c r="WH583"/>
  <c r="TW583"/>
  <c r="SG583"/>
  <c r="QQ583"/>
  <c r="PA583"/>
  <c r="NK583"/>
  <c r="TB583"/>
  <c r="PV583"/>
  <c r="MP583"/>
  <c r="KZ583"/>
  <c r="JJ583"/>
  <c r="HT583"/>
  <c r="GD583"/>
  <c r="FI583"/>
  <c r="DS583"/>
  <c r="CC583"/>
  <c r="AM583"/>
  <c r="UR583"/>
  <c r="RL583"/>
  <c r="OF583"/>
  <c r="LU583"/>
  <c r="KE583"/>
  <c r="IO583"/>
  <c r="GY583"/>
  <c r="EN583"/>
  <c r="CX583"/>
  <c r="BH583"/>
  <c r="R583"/>
  <c r="AUN585"/>
  <c r="ASX585"/>
  <c r="ARH585"/>
  <c r="APR585"/>
  <c r="AOB585"/>
  <c r="AML585"/>
  <c r="AKV585"/>
  <c r="AJF585"/>
  <c r="AHP585"/>
  <c r="AFZ585"/>
  <c r="AEJ585"/>
  <c r="ACT585"/>
  <c r="ABD585"/>
  <c r="ZN585"/>
  <c r="XX585"/>
  <c r="WH585"/>
  <c r="UR585"/>
  <c r="TB585"/>
  <c r="RL585"/>
  <c r="PV585"/>
  <c r="OF585"/>
  <c r="MP585"/>
  <c r="KZ585"/>
  <c r="JJ585"/>
  <c r="HT585"/>
  <c r="GD585"/>
  <c r="EN585"/>
  <c r="CX585"/>
  <c r="BH585"/>
  <c r="R585"/>
  <c r="ATS585"/>
  <c r="ASC585"/>
  <c r="AQM585"/>
  <c r="AOW585"/>
  <c r="ANG585"/>
  <c r="ALQ585"/>
  <c r="AKA585"/>
  <c r="AIK585"/>
  <c r="AGU585"/>
  <c r="AFE585"/>
  <c r="ADO585"/>
  <c r="ABY585"/>
  <c r="AAI585"/>
  <c r="YS585"/>
  <c r="XC585"/>
  <c r="VM585"/>
  <c r="TW585"/>
  <c r="SG585"/>
  <c r="QQ585"/>
  <c r="PA585"/>
  <c r="NK585"/>
  <c r="LU585"/>
  <c r="KE585"/>
  <c r="IO585"/>
  <c r="GY585"/>
  <c r="FI585"/>
  <c r="DS585"/>
  <c r="CC585"/>
  <c r="AM585"/>
  <c r="G564"/>
  <c r="G566"/>
  <c r="G568"/>
  <c r="G570"/>
  <c r="G572"/>
  <c r="G574"/>
  <c r="AUL565"/>
  <c r="ATQ565"/>
  <c r="ASV565"/>
  <c r="ASA565"/>
  <c r="ARF565"/>
  <c r="AQK565"/>
  <c r="APP565"/>
  <c r="AOU565"/>
  <c r="ANZ565"/>
  <c r="ANE565"/>
  <c r="AMJ565"/>
  <c r="ALO565"/>
  <c r="AKT565"/>
  <c r="AJY565"/>
  <c r="AJD565"/>
  <c r="AII565"/>
  <c r="AHN565"/>
  <c r="AGS565"/>
  <c r="AFX565"/>
  <c r="AFC565"/>
  <c r="AEH565"/>
  <c r="ADM565"/>
  <c r="ACR565"/>
  <c r="ABW565"/>
  <c r="ABB565"/>
  <c r="AAG565"/>
  <c r="ZL565"/>
  <c r="YQ565"/>
  <c r="XV565"/>
  <c r="XA565"/>
  <c r="WF565"/>
  <c r="VK565"/>
  <c r="UP565"/>
  <c r="TU565"/>
  <c r="SZ565"/>
  <c r="SE565"/>
  <c r="RJ565"/>
  <c r="QO565"/>
  <c r="PT565"/>
  <c r="OY565"/>
  <c r="OD565"/>
  <c r="NI565"/>
  <c r="MN565"/>
  <c r="LS565"/>
  <c r="KX565"/>
  <c r="KC565"/>
  <c r="JH565"/>
  <c r="IM565"/>
  <c r="HR565"/>
  <c r="GW565"/>
  <c r="GB565"/>
  <c r="FG565"/>
  <c r="EL565"/>
  <c r="DQ565"/>
  <c r="CV565"/>
  <c r="CA565"/>
  <c r="BF565"/>
  <c r="AK565"/>
  <c r="P565"/>
  <c r="ATT580"/>
  <c r="ASD580"/>
  <c r="AQN580"/>
  <c r="AOX580"/>
  <c r="ANH580"/>
  <c r="ALR580"/>
  <c r="AKB580"/>
  <c r="AIL580"/>
  <c r="AGV580"/>
  <c r="AFF580"/>
  <c r="ADP580"/>
  <c r="ABZ580"/>
  <c r="AAJ580"/>
  <c r="YT580"/>
  <c r="XD580"/>
  <c r="VN580"/>
  <c r="TX580"/>
  <c r="SH580"/>
  <c r="QR580"/>
  <c r="PB580"/>
  <c r="NL580"/>
  <c r="LV580"/>
  <c r="KF580"/>
  <c r="IP580"/>
  <c r="GZ580"/>
  <c r="FJ580"/>
  <c r="DT580"/>
  <c r="CD580"/>
  <c r="AN580"/>
  <c r="AUO580"/>
  <c r="ASY580"/>
  <c r="ARI580"/>
  <c r="APS580"/>
  <c r="AOC580"/>
  <c r="AMM580"/>
  <c r="AKW580"/>
  <c r="AJG580"/>
  <c r="AHQ580"/>
  <c r="AGA580"/>
  <c r="AEK580"/>
  <c r="ACU580"/>
  <c r="ABE580"/>
  <c r="ZO580"/>
  <c r="XY580"/>
  <c r="WI580"/>
  <c r="US580"/>
  <c r="TC580"/>
  <c r="RM580"/>
  <c r="PW580"/>
  <c r="OG580"/>
  <c r="MQ580"/>
  <c r="LA580"/>
  <c r="JK580"/>
  <c r="HU580"/>
  <c r="GE580"/>
  <c r="EO580"/>
  <c r="CY580"/>
  <c r="BI580"/>
  <c r="S580"/>
  <c r="ATS582"/>
  <c r="ASC582"/>
  <c r="AQM582"/>
  <c r="AOW582"/>
  <c r="ANG582"/>
  <c r="ALQ582"/>
  <c r="AKA582"/>
  <c r="AIK582"/>
  <c r="AHP582"/>
  <c r="AFZ582"/>
  <c r="AEJ582"/>
  <c r="ACT582"/>
  <c r="ABD582"/>
  <c r="ZN582"/>
  <c r="XX582"/>
  <c r="WH582"/>
  <c r="TW582"/>
  <c r="SG582"/>
  <c r="QQ582"/>
  <c r="PA582"/>
  <c r="NK582"/>
  <c r="LU582"/>
  <c r="KE582"/>
  <c r="IO582"/>
  <c r="GY582"/>
  <c r="EN582"/>
  <c r="CX582"/>
  <c r="BH582"/>
  <c r="R582"/>
  <c r="AUN582"/>
  <c r="ASX582"/>
  <c r="ARH582"/>
  <c r="APR582"/>
  <c r="AOB582"/>
  <c r="AML582"/>
  <c r="AKV582"/>
  <c r="AJF582"/>
  <c r="AGU582"/>
  <c r="AFE582"/>
  <c r="ADO582"/>
  <c r="ABY582"/>
  <c r="AAI582"/>
  <c r="YS582"/>
  <c r="XC582"/>
  <c r="VM582"/>
  <c r="UR582"/>
  <c r="TB582"/>
  <c r="RL582"/>
  <c r="PV582"/>
  <c r="OF582"/>
  <c r="MP582"/>
  <c r="KZ582"/>
  <c r="JJ582"/>
  <c r="HT582"/>
  <c r="GD582"/>
  <c r="FI582"/>
  <c r="DS582"/>
  <c r="CC582"/>
  <c r="AM582"/>
  <c r="AUP583"/>
  <c r="ASZ583"/>
  <c r="ARJ583"/>
  <c r="APT583"/>
  <c r="AOD583"/>
  <c r="AMN583"/>
  <c r="AKX583"/>
  <c r="AJH583"/>
  <c r="AGW583"/>
  <c r="AFG583"/>
  <c r="ADQ583"/>
  <c r="ACA583"/>
  <c r="AAK583"/>
  <c r="YU583"/>
  <c r="XE583"/>
  <c r="VO583"/>
  <c r="ATU583"/>
  <c r="ASE583"/>
  <c r="AQO583"/>
  <c r="AOY583"/>
  <c r="ANI583"/>
  <c r="ALS583"/>
  <c r="AKC583"/>
  <c r="AIM583"/>
  <c r="AHR583"/>
  <c r="AGB583"/>
  <c r="AEL583"/>
  <c r="ACV583"/>
  <c r="ABF583"/>
  <c r="ZP583"/>
  <c r="XZ583"/>
  <c r="WJ583"/>
  <c r="TY583"/>
  <c r="SI583"/>
  <c r="QS583"/>
  <c r="PC583"/>
  <c r="NM583"/>
  <c r="UT583"/>
  <c r="RN583"/>
  <c r="OH583"/>
  <c r="MR583"/>
  <c r="LB583"/>
  <c r="JL583"/>
  <c r="HV583"/>
  <c r="GF583"/>
  <c r="FK583"/>
  <c r="DU583"/>
  <c r="CE583"/>
  <c r="AO583"/>
  <c r="TD583"/>
  <c r="PX583"/>
  <c r="LW583"/>
  <c r="KG583"/>
  <c r="IQ583"/>
  <c r="HA583"/>
  <c r="EP583"/>
  <c r="CZ583"/>
  <c r="BJ583"/>
  <c r="T583"/>
  <c r="ATT585"/>
  <c r="ASD585"/>
  <c r="AQN585"/>
  <c r="AOX585"/>
  <c r="ANH585"/>
  <c r="ALR585"/>
  <c r="AKB585"/>
  <c r="AIL585"/>
  <c r="AGV585"/>
  <c r="AFF585"/>
  <c r="ADP585"/>
  <c r="ABZ585"/>
  <c r="AAJ585"/>
  <c r="YT585"/>
  <c r="XD585"/>
  <c r="VN585"/>
  <c r="TX585"/>
  <c r="SH585"/>
  <c r="QR585"/>
  <c r="PB585"/>
  <c r="NL585"/>
  <c r="LV585"/>
  <c r="KF585"/>
  <c r="IP585"/>
  <c r="GZ585"/>
  <c r="FJ585"/>
  <c r="DT585"/>
  <c r="CD585"/>
  <c r="AN585"/>
  <c r="AUO585"/>
  <c r="ASY585"/>
  <c r="ARI585"/>
  <c r="APS585"/>
  <c r="AOC585"/>
  <c r="AMM585"/>
  <c r="AKW585"/>
  <c r="AJG585"/>
  <c r="AHQ585"/>
  <c r="AGA585"/>
  <c r="AEK585"/>
  <c r="ACU585"/>
  <c r="ABE585"/>
  <c r="ZO585"/>
  <c r="XY585"/>
  <c r="WI585"/>
  <c r="US585"/>
  <c r="TC585"/>
  <c r="RM585"/>
  <c r="PW585"/>
  <c r="OG585"/>
  <c r="MQ585"/>
  <c r="LA585"/>
  <c r="JK585"/>
  <c r="HU585"/>
  <c r="GE585"/>
  <c r="EO585"/>
  <c r="CY585"/>
  <c r="BI585"/>
  <c r="S585"/>
  <c r="ATU586"/>
  <c r="ASE586"/>
  <c r="AQO586"/>
  <c r="AOY586"/>
  <c r="ANI586"/>
  <c r="ALS586"/>
  <c r="AKC586"/>
  <c r="AIM586"/>
  <c r="AGW586"/>
  <c r="AFG586"/>
  <c r="ADQ586"/>
  <c r="ACA586"/>
  <c r="AAK586"/>
  <c r="YU586"/>
  <c r="XE586"/>
  <c r="VO586"/>
  <c r="TY586"/>
  <c r="SI586"/>
  <c r="QS586"/>
  <c r="PC586"/>
  <c r="NM586"/>
  <c r="LW586"/>
  <c r="KG586"/>
  <c r="IQ586"/>
  <c r="HA586"/>
  <c r="EP586"/>
  <c r="CZ586"/>
  <c r="BJ586"/>
  <c r="T586"/>
  <c r="AUP586"/>
  <c r="ASZ586"/>
  <c r="ARJ586"/>
  <c r="APT586"/>
  <c r="AOD586"/>
  <c r="AMN586"/>
  <c r="AKX586"/>
  <c r="AJH586"/>
  <c r="AHR586"/>
  <c r="AGB586"/>
  <c r="AEL586"/>
  <c r="ACV586"/>
  <c r="ABF586"/>
  <c r="ZP586"/>
  <c r="XZ586"/>
  <c r="WJ586"/>
  <c r="UT586"/>
  <c r="TD586"/>
  <c r="RN586"/>
  <c r="PX586"/>
  <c r="OH586"/>
  <c r="MR586"/>
  <c r="LB586"/>
  <c r="JL586"/>
  <c r="HV586"/>
  <c r="GF586"/>
  <c r="FK586"/>
  <c r="DU586"/>
  <c r="CE586"/>
  <c r="AO586"/>
  <c r="AUO588"/>
  <c r="ASY588"/>
  <c r="ARI588"/>
  <c r="ASD588"/>
  <c r="AOX588"/>
  <c r="ANH588"/>
  <c r="ALR588"/>
  <c r="AKB588"/>
  <c r="AIL588"/>
  <c r="AHQ588"/>
  <c r="AGA588"/>
  <c r="AEK588"/>
  <c r="ACU588"/>
  <c r="ABE588"/>
  <c r="ZO588"/>
  <c r="XY588"/>
  <c r="WI588"/>
  <c r="TX588"/>
  <c r="SH588"/>
  <c r="QR588"/>
  <c r="PB588"/>
  <c r="NL588"/>
  <c r="LV588"/>
  <c r="KF588"/>
  <c r="IP588"/>
  <c r="GZ588"/>
  <c r="EO588"/>
  <c r="CY588"/>
  <c r="BI588"/>
  <c r="S588"/>
  <c r="ATT588"/>
  <c r="AQN588"/>
  <c r="APS588"/>
  <c r="AOC588"/>
  <c r="AMM588"/>
  <c r="AKW588"/>
  <c r="AJG588"/>
  <c r="AGV588"/>
  <c r="AFF588"/>
  <c r="ADP588"/>
  <c r="ABZ588"/>
  <c r="AAJ588"/>
  <c r="YT588"/>
  <c r="XD588"/>
  <c r="VN588"/>
  <c r="US588"/>
  <c r="TC588"/>
  <c r="RM588"/>
  <c r="PW588"/>
  <c r="OG588"/>
  <c r="MQ588"/>
  <c r="LA588"/>
  <c r="JK588"/>
  <c r="HU588"/>
  <c r="GE588"/>
  <c r="FJ588"/>
  <c r="DT588"/>
  <c r="CD588"/>
  <c r="AN588"/>
  <c r="AUN581"/>
  <c r="ASX581"/>
  <c r="ARH581"/>
  <c r="APR581"/>
  <c r="AOB581"/>
  <c r="AML581"/>
  <c r="AKV581"/>
  <c r="AJF581"/>
  <c r="AHP581"/>
  <c r="AFZ581"/>
  <c r="AEJ581"/>
  <c r="ACT581"/>
  <c r="ABD581"/>
  <c r="ZN581"/>
  <c r="XX581"/>
  <c r="WH581"/>
  <c r="UR581"/>
  <c r="TB581"/>
  <c r="RL581"/>
  <c r="PV581"/>
  <c r="OF581"/>
  <c r="MP581"/>
  <c r="KZ581"/>
  <c r="JJ581"/>
  <c r="HT581"/>
  <c r="GD581"/>
  <c r="EN581"/>
  <c r="CX581"/>
  <c r="BH581"/>
  <c r="R581"/>
  <c r="ATS581"/>
  <c r="ASC581"/>
  <c r="AQM581"/>
  <c r="AOW581"/>
  <c r="ANG581"/>
  <c r="ALQ581"/>
  <c r="AKA581"/>
  <c r="AIK581"/>
  <c r="AGU581"/>
  <c r="AFE581"/>
  <c r="ADO581"/>
  <c r="ABY581"/>
  <c r="AAI581"/>
  <c r="YS581"/>
  <c r="XC581"/>
  <c r="VM581"/>
  <c r="TW581"/>
  <c r="SG581"/>
  <c r="QQ581"/>
  <c r="PA581"/>
  <c r="NK581"/>
  <c r="LU581"/>
  <c r="KE581"/>
  <c r="IO581"/>
  <c r="GY581"/>
  <c r="FI581"/>
  <c r="DS581"/>
  <c r="CC581"/>
  <c r="AM581"/>
  <c r="ATS587"/>
  <c r="ASC587"/>
  <c r="AQM587"/>
  <c r="AOW587"/>
  <c r="ANG587"/>
  <c r="ALQ587"/>
  <c r="AKA587"/>
  <c r="AIK587"/>
  <c r="AHP587"/>
  <c r="AFZ587"/>
  <c r="AEJ587"/>
  <c r="ACT587"/>
  <c r="ABD587"/>
  <c r="ZN587"/>
  <c r="XX587"/>
  <c r="WH587"/>
  <c r="TW587"/>
  <c r="SG587"/>
  <c r="QQ587"/>
  <c r="PA587"/>
  <c r="NK587"/>
  <c r="LU587"/>
  <c r="KE587"/>
  <c r="IO587"/>
  <c r="GY587"/>
  <c r="EN587"/>
  <c r="CX587"/>
  <c r="BH587"/>
  <c r="R587"/>
  <c r="AUN587"/>
  <c r="ASX587"/>
  <c r="ARH587"/>
  <c r="APR587"/>
  <c r="AOB587"/>
  <c r="AML587"/>
  <c r="AKV587"/>
  <c r="AJF587"/>
  <c r="AGU587"/>
  <c r="AFE587"/>
  <c r="ADO587"/>
  <c r="ABY587"/>
  <c r="AAI587"/>
  <c r="YS587"/>
  <c r="XC587"/>
  <c r="VM587"/>
  <c r="UR587"/>
  <c r="TB587"/>
  <c r="RL587"/>
  <c r="PV587"/>
  <c r="OF587"/>
  <c r="MP587"/>
  <c r="KZ587"/>
  <c r="JJ587"/>
  <c r="HT587"/>
  <c r="GD587"/>
  <c r="FI587"/>
  <c r="DS587"/>
  <c r="CC587"/>
  <c r="AM587"/>
  <c r="AHN563"/>
  <c r="AFX563"/>
  <c r="AEH563"/>
  <c r="ACR563"/>
  <c r="ABB563"/>
  <c r="ZL563"/>
  <c r="XV563"/>
  <c r="WF563"/>
  <c r="FG563"/>
  <c r="DQ563"/>
  <c r="CA563"/>
  <c r="AK563"/>
  <c r="ATQ563"/>
  <c r="APP563"/>
  <c r="AKT563"/>
  <c r="UP563"/>
  <c r="SE563"/>
  <c r="QO563"/>
  <c r="NI563"/>
  <c r="KX563"/>
  <c r="JH563"/>
  <c r="AUL563"/>
  <c r="ASA563"/>
  <c r="AOU563"/>
  <c r="ANE563"/>
  <c r="AJY563"/>
  <c r="TU563"/>
  <c r="OD563"/>
  <c r="IM563"/>
  <c r="GB563"/>
  <c r="ATR564"/>
  <c r="ASW564"/>
  <c r="ARG564"/>
  <c r="AQL564"/>
  <c r="APQ564"/>
  <c r="AOV564"/>
  <c r="AOA564"/>
  <c r="ANF564"/>
  <c r="AMK564"/>
  <c r="AIJ564"/>
  <c r="ADN564"/>
  <c r="ACS564"/>
  <c r="ABX564"/>
  <c r="UQ564"/>
  <c r="TV564"/>
  <c r="TA564"/>
  <c r="SF564"/>
  <c r="KD564"/>
  <c r="JI564"/>
  <c r="IN564"/>
  <c r="GC564"/>
  <c r="CW564"/>
  <c r="Q564"/>
  <c r="ASB564"/>
  <c r="AJE564"/>
  <c r="AGT564"/>
  <c r="AFY564"/>
  <c r="AEI564"/>
  <c r="ZM564"/>
  <c r="XB564"/>
  <c r="VL564"/>
  <c r="RK564"/>
  <c r="QP564"/>
  <c r="PU564"/>
  <c r="OZ564"/>
  <c r="OE564"/>
  <c r="LT564"/>
  <c r="KY564"/>
  <c r="GX564"/>
  <c r="EM564"/>
  <c r="DR564"/>
  <c r="CB564"/>
  <c r="AL564"/>
  <c r="AUM564"/>
  <c r="ALP564"/>
  <c r="AKU564"/>
  <c r="AJZ564"/>
  <c r="AHO564"/>
  <c r="AFD564"/>
  <c r="ABC564"/>
  <c r="AAH564"/>
  <c r="YR564"/>
  <c r="XW564"/>
  <c r="WG564"/>
  <c r="NJ564"/>
  <c r="MO564"/>
  <c r="HS564"/>
  <c r="FH564"/>
  <c r="BG564"/>
  <c r="AUK566"/>
  <c r="ARE566"/>
  <c r="ANY566"/>
  <c r="AKS566"/>
  <c r="AHM566"/>
  <c r="AEG566"/>
  <c r="ABA566"/>
  <c r="XU566"/>
  <c r="UO566"/>
  <c r="RI566"/>
  <c r="OC566"/>
  <c r="KW566"/>
  <c r="GA566"/>
  <c r="EK566"/>
  <c r="CU566"/>
  <c r="BE566"/>
  <c r="ATP566"/>
  <c r="AQJ566"/>
  <c r="AND566"/>
  <c r="AJX566"/>
  <c r="AGR566"/>
  <c r="ADL566"/>
  <c r="AAF566"/>
  <c r="WZ566"/>
  <c r="TT566"/>
  <c r="QN566"/>
  <c r="NH566"/>
  <c r="KB566"/>
  <c r="IL566"/>
  <c r="O566"/>
  <c r="ATR568"/>
  <c r="ASB568"/>
  <c r="AQL568"/>
  <c r="AOV568"/>
  <c r="ANF568"/>
  <c r="ALP568"/>
  <c r="AJZ568"/>
  <c r="AIJ568"/>
  <c r="AGT568"/>
  <c r="AFD568"/>
  <c r="ADN568"/>
  <c r="ABX568"/>
  <c r="AAH568"/>
  <c r="YR568"/>
  <c r="XB568"/>
  <c r="VL568"/>
  <c r="TV568"/>
  <c r="SF568"/>
  <c r="QP568"/>
  <c r="OZ568"/>
  <c r="NJ568"/>
  <c r="LT568"/>
  <c r="KD568"/>
  <c r="IN568"/>
  <c r="GX568"/>
  <c r="FH568"/>
  <c r="DR568"/>
  <c r="CB568"/>
  <c r="AL568"/>
  <c r="AUM568"/>
  <c r="ASW568"/>
  <c r="ARG568"/>
  <c r="APQ568"/>
  <c r="AOA568"/>
  <c r="AMK568"/>
  <c r="AKU568"/>
  <c r="AJE568"/>
  <c r="AHO568"/>
  <c r="AFY568"/>
  <c r="AEI568"/>
  <c r="ACS568"/>
  <c r="ABC568"/>
  <c r="ZM568"/>
  <c r="XW568"/>
  <c r="WG568"/>
  <c r="UQ568"/>
  <c r="TA568"/>
  <c r="RK568"/>
  <c r="PU568"/>
  <c r="OE568"/>
  <c r="MO568"/>
  <c r="KY568"/>
  <c r="JI568"/>
  <c r="HS568"/>
  <c r="GC568"/>
  <c r="EM568"/>
  <c r="CW568"/>
  <c r="BG568"/>
  <c r="Q568"/>
  <c r="ATQ571"/>
  <c r="AQK571"/>
  <c r="ANE571"/>
  <c r="AJY571"/>
  <c r="AGS571"/>
  <c r="ADM571"/>
  <c r="AAG571"/>
  <c r="XA571"/>
  <c r="TU571"/>
  <c r="QO571"/>
  <c r="NI571"/>
  <c r="KC571"/>
  <c r="GW571"/>
  <c r="DQ571"/>
  <c r="AK571"/>
  <c r="ASV571"/>
  <c r="APP571"/>
  <c r="AMJ571"/>
  <c r="AJD571"/>
  <c r="AFX571"/>
  <c r="ACR571"/>
  <c r="ZL571"/>
  <c r="WF571"/>
  <c r="SZ571"/>
  <c r="PT571"/>
  <c r="MN571"/>
  <c r="JH571"/>
  <c r="GB571"/>
  <c r="CV571"/>
  <c r="P571"/>
  <c r="AUL576"/>
  <c r="ASV576"/>
  <c r="ARF576"/>
  <c r="APP576"/>
  <c r="ANZ576"/>
  <c r="AMJ576"/>
  <c r="AKT576"/>
  <c r="AJD576"/>
  <c r="AHN576"/>
  <c r="AFX576"/>
  <c r="AEH576"/>
  <c r="ACR576"/>
  <c r="ABB576"/>
  <c r="ZL576"/>
  <c r="XV576"/>
  <c r="WF576"/>
  <c r="UP576"/>
  <c r="SZ576"/>
  <c r="RJ576"/>
  <c r="PT576"/>
  <c r="OD576"/>
  <c r="MN576"/>
  <c r="KX576"/>
  <c r="JH576"/>
  <c r="HR576"/>
  <c r="GB576"/>
  <c r="EL576"/>
  <c r="CV576"/>
  <c r="BF576"/>
  <c r="P576"/>
  <c r="ASA576"/>
  <c r="AOU576"/>
  <c r="ALO576"/>
  <c r="AII576"/>
  <c r="AFC576"/>
  <c r="ABW576"/>
  <c r="YQ576"/>
  <c r="VK576"/>
  <c r="SE576"/>
  <c r="OY576"/>
  <c r="LS576"/>
  <c r="IM576"/>
  <c r="FG576"/>
  <c r="CA576"/>
  <c r="AQK576"/>
  <c r="AJY576"/>
  <c r="ADM576"/>
  <c r="XA576"/>
  <c r="QO576"/>
  <c r="KC576"/>
  <c r="DQ576"/>
  <c r="ATQ576"/>
  <c r="ANE576"/>
  <c r="AGS576"/>
  <c r="AAG576"/>
  <c r="TU576"/>
  <c r="NI576"/>
  <c r="GW576"/>
  <c r="AK576"/>
  <c r="AUN580"/>
  <c r="ASX580"/>
  <c r="ARH580"/>
  <c r="APR580"/>
  <c r="AOB580"/>
  <c r="AML580"/>
  <c r="AKV580"/>
  <c r="AJF580"/>
  <c r="AHP580"/>
  <c r="AFZ580"/>
  <c r="AEJ580"/>
  <c r="ACT580"/>
  <c r="ABD580"/>
  <c r="ZN580"/>
  <c r="XX580"/>
  <c r="WH580"/>
  <c r="UR580"/>
  <c r="TB580"/>
  <c r="RL580"/>
  <c r="PV580"/>
  <c r="OF580"/>
  <c r="MP580"/>
  <c r="KZ580"/>
  <c r="JJ580"/>
  <c r="HT580"/>
  <c r="GD580"/>
  <c r="EN580"/>
  <c r="CX580"/>
  <c r="BH580"/>
  <c r="R580"/>
  <c r="ATS580"/>
  <c r="ASC580"/>
  <c r="AQM580"/>
  <c r="AOW580"/>
  <c r="ANG580"/>
  <c r="ALQ580"/>
  <c r="AKA580"/>
  <c r="AIK580"/>
  <c r="AGU580"/>
  <c r="AFE580"/>
  <c r="ADO580"/>
  <c r="ABY580"/>
  <c r="AAI580"/>
  <c r="YS580"/>
  <c r="XC580"/>
  <c r="VM580"/>
  <c r="TW580"/>
  <c r="SG580"/>
  <c r="QQ580"/>
  <c r="PA580"/>
  <c r="NK580"/>
  <c r="LU580"/>
  <c r="KE580"/>
  <c r="IO580"/>
  <c r="GY580"/>
  <c r="FI580"/>
  <c r="DS580"/>
  <c r="CC580"/>
  <c r="AM580"/>
  <c r="AUP580"/>
  <c r="ASZ580"/>
  <c r="ARJ580"/>
  <c r="APT580"/>
  <c r="AOD580"/>
  <c r="AMN580"/>
  <c r="AKX580"/>
  <c r="AJH580"/>
  <c r="AHR580"/>
  <c r="AGB580"/>
  <c r="AEL580"/>
  <c r="ACV580"/>
  <c r="ABF580"/>
  <c r="ZP580"/>
  <c r="XZ580"/>
  <c r="WJ580"/>
  <c r="UT580"/>
  <c r="TD580"/>
  <c r="RN580"/>
  <c r="PX580"/>
  <c r="OH580"/>
  <c r="MR580"/>
  <c r="LB580"/>
  <c r="JL580"/>
  <c r="HV580"/>
  <c r="GF580"/>
  <c r="EP580"/>
  <c r="CZ580"/>
  <c r="BJ580"/>
  <c r="T580"/>
  <c r="ATU580"/>
  <c r="ASE580"/>
  <c r="AQO580"/>
  <c r="AOY580"/>
  <c r="ANI580"/>
  <c r="ALS580"/>
  <c r="AKC580"/>
  <c r="AIM580"/>
  <c r="AGW580"/>
  <c r="AFG580"/>
  <c r="ADQ580"/>
  <c r="ACA580"/>
  <c r="AAK580"/>
  <c r="YU580"/>
  <c r="XE580"/>
  <c r="VO580"/>
  <c r="TY580"/>
  <c r="SI580"/>
  <c r="QS580"/>
  <c r="PC580"/>
  <c r="NM580"/>
  <c r="LW580"/>
  <c r="KG580"/>
  <c r="IQ580"/>
  <c r="HA580"/>
  <c r="FK580"/>
  <c r="DU580"/>
  <c r="CE580"/>
  <c r="AO580"/>
  <c r="AUP581"/>
  <c r="ASZ581"/>
  <c r="ARJ581"/>
  <c r="APT581"/>
  <c r="AOD581"/>
  <c r="AMN581"/>
  <c r="AKX581"/>
  <c r="AJH581"/>
  <c r="AHR581"/>
  <c r="AGB581"/>
  <c r="AEL581"/>
  <c r="ACV581"/>
  <c r="ABF581"/>
  <c r="ZP581"/>
  <c r="XZ581"/>
  <c r="WJ581"/>
  <c r="UT581"/>
  <c r="TD581"/>
  <c r="RN581"/>
  <c r="PX581"/>
  <c r="OH581"/>
  <c r="MR581"/>
  <c r="LB581"/>
  <c r="JL581"/>
  <c r="HV581"/>
  <c r="GF581"/>
  <c r="EP581"/>
  <c r="CZ581"/>
  <c r="BJ581"/>
  <c r="T581"/>
  <c r="ATU581"/>
  <c r="ASE581"/>
  <c r="AQO581"/>
  <c r="AOY581"/>
  <c r="ANI581"/>
  <c r="ALS581"/>
  <c r="AKC581"/>
  <c r="AIM581"/>
  <c r="AGW581"/>
  <c r="AFG581"/>
  <c r="ADQ581"/>
  <c r="ACA581"/>
  <c r="AAK581"/>
  <c r="YU581"/>
  <c r="XE581"/>
  <c r="VO581"/>
  <c r="TY581"/>
  <c r="SI581"/>
  <c r="QS581"/>
  <c r="PC581"/>
  <c r="NM581"/>
  <c r="LW581"/>
  <c r="KG581"/>
  <c r="IQ581"/>
  <c r="HA581"/>
  <c r="FK581"/>
  <c r="DU581"/>
  <c r="CE581"/>
  <c r="AO581"/>
  <c r="AUO582"/>
  <c r="ASY582"/>
  <c r="ARI582"/>
  <c r="APS582"/>
  <c r="AOC582"/>
  <c r="AMM582"/>
  <c r="AKW582"/>
  <c r="AJG582"/>
  <c r="AGV582"/>
  <c r="AFF582"/>
  <c r="ADP582"/>
  <c r="ABZ582"/>
  <c r="AAJ582"/>
  <c r="YT582"/>
  <c r="XD582"/>
  <c r="VN582"/>
  <c r="US582"/>
  <c r="TC582"/>
  <c r="RM582"/>
  <c r="PW582"/>
  <c r="OG582"/>
  <c r="MQ582"/>
  <c r="LA582"/>
  <c r="JK582"/>
  <c r="HU582"/>
  <c r="GE582"/>
  <c r="FJ582"/>
  <c r="DT582"/>
  <c r="CD582"/>
  <c r="AN582"/>
  <c r="ATT582"/>
  <c r="ASD582"/>
  <c r="AQN582"/>
  <c r="AOX582"/>
  <c r="ANH582"/>
  <c r="ALR582"/>
  <c r="AKB582"/>
  <c r="AIL582"/>
  <c r="AHQ582"/>
  <c r="AGA582"/>
  <c r="AEK582"/>
  <c r="ACU582"/>
  <c r="ABE582"/>
  <c r="ZO582"/>
  <c r="XY582"/>
  <c r="WI582"/>
  <c r="TX582"/>
  <c r="SH582"/>
  <c r="QR582"/>
  <c r="PB582"/>
  <c r="NL582"/>
  <c r="LV582"/>
  <c r="KF582"/>
  <c r="IP582"/>
  <c r="GZ582"/>
  <c r="EO582"/>
  <c r="CY582"/>
  <c r="BI582"/>
  <c r="S582"/>
  <c r="ATT583"/>
  <c r="ASD583"/>
  <c r="AQN583"/>
  <c r="AOX583"/>
  <c r="ANH583"/>
  <c r="ALR583"/>
  <c r="AKB583"/>
  <c r="AIL583"/>
  <c r="AHQ583"/>
  <c r="AGA583"/>
  <c r="AEK583"/>
  <c r="ACU583"/>
  <c r="ABE583"/>
  <c r="ZO583"/>
  <c r="XY583"/>
  <c r="WI583"/>
  <c r="AUO583"/>
  <c r="ASY583"/>
  <c r="ARI583"/>
  <c r="APS583"/>
  <c r="AOC583"/>
  <c r="AMM583"/>
  <c r="AKW583"/>
  <c r="AJG583"/>
  <c r="AGV583"/>
  <c r="AFF583"/>
  <c r="ADP583"/>
  <c r="ABZ583"/>
  <c r="AAJ583"/>
  <c r="YT583"/>
  <c r="XD583"/>
  <c r="VN583"/>
  <c r="US583"/>
  <c r="TC583"/>
  <c r="RM583"/>
  <c r="PW583"/>
  <c r="OG583"/>
  <c r="SH583"/>
  <c r="PB583"/>
  <c r="LV583"/>
  <c r="KF583"/>
  <c r="IP583"/>
  <c r="GZ583"/>
  <c r="EO583"/>
  <c r="CY583"/>
  <c r="BI583"/>
  <c r="S583"/>
  <c r="TX583"/>
  <c r="QR583"/>
  <c r="NL583"/>
  <c r="MQ583"/>
  <c r="LA583"/>
  <c r="JK583"/>
  <c r="HU583"/>
  <c r="GE583"/>
  <c r="FJ583"/>
  <c r="DT583"/>
  <c r="CD583"/>
  <c r="AN583"/>
  <c r="AUN584"/>
  <c r="ASX584"/>
  <c r="ARH584"/>
  <c r="APR584"/>
  <c r="AOB584"/>
  <c r="AML584"/>
  <c r="AKV584"/>
  <c r="AJF584"/>
  <c r="AHP584"/>
  <c r="AFZ584"/>
  <c r="AEJ584"/>
  <c r="ACT584"/>
  <c r="ABD584"/>
  <c r="ZN584"/>
  <c r="XX584"/>
  <c r="WH584"/>
  <c r="UR584"/>
  <c r="TB584"/>
  <c r="RL584"/>
  <c r="PV584"/>
  <c r="OF584"/>
  <c r="MP584"/>
  <c r="KZ584"/>
  <c r="JJ584"/>
  <c r="HT584"/>
  <c r="GD584"/>
  <c r="EN584"/>
  <c r="CX584"/>
  <c r="BH584"/>
  <c r="R584"/>
  <c r="ATS584"/>
  <c r="ASC584"/>
  <c r="AQM584"/>
  <c r="AOW584"/>
  <c r="ANG584"/>
  <c r="ALQ584"/>
  <c r="AKA584"/>
  <c r="AIK584"/>
  <c r="AGU584"/>
  <c r="AFE584"/>
  <c r="ADO584"/>
  <c r="ABY584"/>
  <c r="AAI584"/>
  <c r="YS584"/>
  <c r="XC584"/>
  <c r="VM584"/>
  <c r="TW584"/>
  <c r="SG584"/>
  <c r="QQ584"/>
  <c r="PA584"/>
  <c r="NK584"/>
  <c r="LU584"/>
  <c r="KE584"/>
  <c r="IO584"/>
  <c r="GY584"/>
  <c r="FI584"/>
  <c r="DS584"/>
  <c r="CC584"/>
  <c r="AM584"/>
  <c r="AUP584"/>
  <c r="ASZ584"/>
  <c r="ARJ584"/>
  <c r="APT584"/>
  <c r="AOD584"/>
  <c r="AMN584"/>
  <c r="AKX584"/>
  <c r="AJH584"/>
  <c r="AHR584"/>
  <c r="AGB584"/>
  <c r="AEL584"/>
  <c r="ACV584"/>
  <c r="ABF584"/>
  <c r="ZP584"/>
  <c r="XZ584"/>
  <c r="WJ584"/>
  <c r="UT584"/>
  <c r="TD584"/>
  <c r="RN584"/>
  <c r="PX584"/>
  <c r="OH584"/>
  <c r="MR584"/>
  <c r="LB584"/>
  <c r="JL584"/>
  <c r="HV584"/>
  <c r="GF584"/>
  <c r="EP584"/>
  <c r="CZ584"/>
  <c r="BJ584"/>
  <c r="T584"/>
  <c r="ATU584"/>
  <c r="ASE584"/>
  <c r="AQO584"/>
  <c r="AOY584"/>
  <c r="ANI584"/>
  <c r="ALS584"/>
  <c r="AKC584"/>
  <c r="AIM584"/>
  <c r="AGW584"/>
  <c r="AFG584"/>
  <c r="ADQ584"/>
  <c r="ACA584"/>
  <c r="AAK584"/>
  <c r="YU584"/>
  <c r="XE584"/>
  <c r="VO584"/>
  <c r="TY584"/>
  <c r="SI584"/>
  <c r="QS584"/>
  <c r="PC584"/>
  <c r="NM584"/>
  <c r="LW584"/>
  <c r="KG584"/>
  <c r="IQ584"/>
  <c r="HA584"/>
  <c r="FK584"/>
  <c r="DU584"/>
  <c r="CE584"/>
  <c r="AO584"/>
  <c r="AUP585"/>
  <c r="ASZ585"/>
  <c r="ARJ585"/>
  <c r="APT585"/>
  <c r="AOD585"/>
  <c r="AMN585"/>
  <c r="AKX585"/>
  <c r="AJH585"/>
  <c r="AHR585"/>
  <c r="AGB585"/>
  <c r="AEL585"/>
  <c r="ACV585"/>
  <c r="ABF585"/>
  <c r="ZP585"/>
  <c r="XZ585"/>
  <c r="WJ585"/>
  <c r="UT585"/>
  <c r="TD585"/>
  <c r="RN585"/>
  <c r="PX585"/>
  <c r="OH585"/>
  <c r="MR585"/>
  <c r="LB585"/>
  <c r="JL585"/>
  <c r="HV585"/>
  <c r="GF585"/>
  <c r="EP585"/>
  <c r="CZ585"/>
  <c r="BJ585"/>
  <c r="T585"/>
  <c r="ATU585"/>
  <c r="ASE585"/>
  <c r="AQO585"/>
  <c r="AOY585"/>
  <c r="ANI585"/>
  <c r="ALS585"/>
  <c r="AKC585"/>
  <c r="AIM585"/>
  <c r="AGW585"/>
  <c r="AFG585"/>
  <c r="ADQ585"/>
  <c r="ACA585"/>
  <c r="AAK585"/>
  <c r="YU585"/>
  <c r="XE585"/>
  <c r="VO585"/>
  <c r="TY585"/>
  <c r="SI585"/>
  <c r="QS585"/>
  <c r="PC585"/>
  <c r="NM585"/>
  <c r="LW585"/>
  <c r="KG585"/>
  <c r="IQ585"/>
  <c r="HA585"/>
  <c r="FK585"/>
  <c r="DU585"/>
  <c r="CE585"/>
  <c r="AO585"/>
  <c r="AUO586"/>
  <c r="ASY586"/>
  <c r="ARI586"/>
  <c r="APS586"/>
  <c r="AOC586"/>
  <c r="AMM586"/>
  <c r="AKW586"/>
  <c r="AJG586"/>
  <c r="AHQ586"/>
  <c r="AGA586"/>
  <c r="AEK586"/>
  <c r="ACU586"/>
  <c r="ABE586"/>
  <c r="ZO586"/>
  <c r="XY586"/>
  <c r="WI586"/>
  <c r="US586"/>
  <c r="TC586"/>
  <c r="RM586"/>
  <c r="PW586"/>
  <c r="OG586"/>
  <c r="MQ586"/>
  <c r="LA586"/>
  <c r="JK586"/>
  <c r="HU586"/>
  <c r="GE586"/>
  <c r="FJ586"/>
  <c r="DT586"/>
  <c r="CD586"/>
  <c r="AN586"/>
  <c r="ATT586"/>
  <c r="ASD586"/>
  <c r="AQN586"/>
  <c r="AOX586"/>
  <c r="ANH586"/>
  <c r="ALR586"/>
  <c r="AKB586"/>
  <c r="AIL586"/>
  <c r="AGV586"/>
  <c r="AFF586"/>
  <c r="ADP586"/>
  <c r="ABZ586"/>
  <c r="AAJ586"/>
  <c r="YT586"/>
  <c r="XD586"/>
  <c r="VN586"/>
  <c r="TX586"/>
  <c r="SH586"/>
  <c r="QR586"/>
  <c r="PB586"/>
  <c r="NL586"/>
  <c r="LV586"/>
  <c r="KF586"/>
  <c r="IP586"/>
  <c r="GZ586"/>
  <c r="EO586"/>
  <c r="CY586"/>
  <c r="BI586"/>
  <c r="S586"/>
  <c r="AUO587"/>
  <c r="ASY587"/>
  <c r="ARI587"/>
  <c r="APS587"/>
  <c r="AOC587"/>
  <c r="AMM587"/>
  <c r="AKW587"/>
  <c r="AJG587"/>
  <c r="AGV587"/>
  <c r="AFF587"/>
  <c r="ADP587"/>
  <c r="ABZ587"/>
  <c r="AAJ587"/>
  <c r="YT587"/>
  <c r="XD587"/>
  <c r="VN587"/>
  <c r="US587"/>
  <c r="TC587"/>
  <c r="RM587"/>
  <c r="PW587"/>
  <c r="OG587"/>
  <c r="MQ587"/>
  <c r="LA587"/>
  <c r="JK587"/>
  <c r="HU587"/>
  <c r="GE587"/>
  <c r="FJ587"/>
  <c r="DT587"/>
  <c r="CD587"/>
  <c r="AN587"/>
  <c r="ATT587"/>
  <c r="ASD587"/>
  <c r="AQN587"/>
  <c r="AOX587"/>
  <c r="ANH587"/>
  <c r="ALR587"/>
  <c r="AKB587"/>
  <c r="AIL587"/>
  <c r="AHQ587"/>
  <c r="AGA587"/>
  <c r="AEK587"/>
  <c r="ACU587"/>
  <c r="ABE587"/>
  <c r="ZO587"/>
  <c r="XY587"/>
  <c r="WI587"/>
  <c r="TX587"/>
  <c r="SH587"/>
  <c r="QR587"/>
  <c r="PB587"/>
  <c r="NL587"/>
  <c r="LV587"/>
  <c r="KF587"/>
  <c r="IP587"/>
  <c r="GZ587"/>
  <c r="EO587"/>
  <c r="CY587"/>
  <c r="BI587"/>
  <c r="S587"/>
  <c r="ATS588"/>
  <c r="ASC588"/>
  <c r="AQM588"/>
  <c r="ASX588"/>
  <c r="APR588"/>
  <c r="AOB588"/>
  <c r="AML588"/>
  <c r="AKV588"/>
  <c r="AJF588"/>
  <c r="AGU588"/>
  <c r="AFE588"/>
  <c r="ADO588"/>
  <c r="ABY588"/>
  <c r="AAI588"/>
  <c r="YS588"/>
  <c r="XC588"/>
  <c r="VM588"/>
  <c r="UR588"/>
  <c r="TB588"/>
  <c r="RL588"/>
  <c r="PV588"/>
  <c r="OF588"/>
  <c r="MP588"/>
  <c r="KZ588"/>
  <c r="JJ588"/>
  <c r="HT588"/>
  <c r="GD588"/>
  <c r="FI588"/>
  <c r="DS588"/>
  <c r="CC588"/>
  <c r="AM588"/>
  <c r="AUN588"/>
  <c r="ARH588"/>
  <c r="AOW588"/>
  <c r="ANG588"/>
  <c r="ALQ588"/>
  <c r="AKA588"/>
  <c r="AIK588"/>
  <c r="AHP588"/>
  <c r="AFZ588"/>
  <c r="AEJ588"/>
  <c r="ACT588"/>
  <c r="ABD588"/>
  <c r="ZN588"/>
  <c r="XX588"/>
  <c r="WH588"/>
  <c r="TW588"/>
  <c r="SG588"/>
  <c r="QQ588"/>
  <c r="PA588"/>
  <c r="NK588"/>
  <c r="LU588"/>
  <c r="KE588"/>
  <c r="IO588"/>
  <c r="GY588"/>
  <c r="EN588"/>
  <c r="CX588"/>
  <c r="BH588"/>
  <c r="R588"/>
  <c r="ATU588"/>
  <c r="ASE588"/>
  <c r="AQO588"/>
  <c r="AUP588"/>
  <c r="ARJ588"/>
  <c r="APT588"/>
  <c r="AOD588"/>
  <c r="AMN588"/>
  <c r="AKX588"/>
  <c r="AJH588"/>
  <c r="AGW588"/>
  <c r="AFG588"/>
  <c r="ADQ588"/>
  <c r="ACA588"/>
  <c r="AAK588"/>
  <c r="YU588"/>
  <c r="XE588"/>
  <c r="VO588"/>
  <c r="UT588"/>
  <c r="TD588"/>
  <c r="RN588"/>
  <c r="PX588"/>
  <c r="OH588"/>
  <c r="MR588"/>
  <c r="LB588"/>
  <c r="JL588"/>
  <c r="HV588"/>
  <c r="GF588"/>
  <c r="FK588"/>
  <c r="DU588"/>
  <c r="CE588"/>
  <c r="AO588"/>
  <c r="ASZ588"/>
  <c r="AOY588"/>
  <c r="ANI588"/>
  <c r="ALS588"/>
  <c r="AKC588"/>
  <c r="AIM588"/>
  <c r="AHR588"/>
  <c r="AGB588"/>
  <c r="AEL588"/>
  <c r="ACV588"/>
  <c r="ABF588"/>
  <c r="ZP588"/>
  <c r="XZ588"/>
  <c r="WJ588"/>
  <c r="TY588"/>
  <c r="SI588"/>
  <c r="QS588"/>
  <c r="PC588"/>
  <c r="NM588"/>
  <c r="LW588"/>
  <c r="KG588"/>
  <c r="IQ588"/>
  <c r="HA588"/>
  <c r="EP588"/>
  <c r="CZ588"/>
  <c r="BJ588"/>
  <c r="T588"/>
  <c r="F17"/>
  <c r="F19"/>
  <c r="H19"/>
  <c r="F21"/>
  <c r="F23"/>
  <c r="H23"/>
  <c r="F25"/>
  <c r="F27"/>
  <c r="H27"/>
  <c r="F29"/>
  <c r="AUL567"/>
  <c r="ATQ567"/>
  <c r="ASV567"/>
  <c r="ASA567"/>
  <c r="ARF567"/>
  <c r="AQK567"/>
  <c r="APP567"/>
  <c r="AOU567"/>
  <c r="ANZ567"/>
  <c r="ANE567"/>
  <c r="AMJ567"/>
  <c r="ALO567"/>
  <c r="AKT567"/>
  <c r="AJY567"/>
  <c r="AJD567"/>
  <c r="AII567"/>
  <c r="AHN567"/>
  <c r="AGS567"/>
  <c r="AFX567"/>
  <c r="AFC567"/>
  <c r="AEH567"/>
  <c r="ADM567"/>
  <c r="ACR567"/>
  <c r="ABW567"/>
  <c r="ABB567"/>
  <c r="AAG567"/>
  <c r="ZL567"/>
  <c r="YQ567"/>
  <c r="XV567"/>
  <c r="XA567"/>
  <c r="WF567"/>
  <c r="VK567"/>
  <c r="UP567"/>
  <c r="TU567"/>
  <c r="SZ567"/>
  <c r="SE567"/>
  <c r="RJ567"/>
  <c r="QO567"/>
  <c r="PT567"/>
  <c r="OY567"/>
  <c r="OD567"/>
  <c r="NI567"/>
  <c r="MN567"/>
  <c r="LS567"/>
  <c r="KX567"/>
  <c r="KC567"/>
  <c r="JH567"/>
  <c r="IM567"/>
  <c r="HR567"/>
  <c r="GW567"/>
  <c r="GB567"/>
  <c r="FG567"/>
  <c r="EL567"/>
  <c r="DQ567"/>
  <c r="CV567"/>
  <c r="CA567"/>
  <c r="BF567"/>
  <c r="AK567"/>
  <c r="P567"/>
  <c r="EL569"/>
  <c r="CV569"/>
  <c r="BF569"/>
  <c r="P569"/>
  <c r="AUM570"/>
  <c r="ATR570"/>
  <c r="ASW570"/>
  <c r="ASB570"/>
  <c r="ARG570"/>
  <c r="AQL570"/>
  <c r="APQ570"/>
  <c r="AOV570"/>
  <c r="AOA570"/>
  <c r="ANF570"/>
  <c r="AMK570"/>
  <c r="ALP570"/>
  <c r="AKU570"/>
  <c r="AJZ570"/>
  <c r="AJE570"/>
  <c r="AIJ570"/>
  <c r="AHO570"/>
  <c r="AGT570"/>
  <c r="AFY570"/>
  <c r="AFD570"/>
  <c r="AEI570"/>
  <c r="ADN570"/>
  <c r="ACS570"/>
  <c r="ABX570"/>
  <c r="ABC570"/>
  <c r="AAH570"/>
  <c r="ZM570"/>
  <c r="YR570"/>
  <c r="XW570"/>
  <c r="XB570"/>
  <c r="WG570"/>
  <c r="VL570"/>
  <c r="UQ570"/>
  <c r="TV570"/>
  <c r="TA570"/>
  <c r="SF570"/>
  <c r="RK570"/>
  <c r="QP570"/>
  <c r="PU570"/>
  <c r="OZ570"/>
  <c r="OE570"/>
  <c r="NJ570"/>
  <c r="MO570"/>
  <c r="LT570"/>
  <c r="KY570"/>
  <c r="KD570"/>
  <c r="JI570"/>
  <c r="IN570"/>
  <c r="HS570"/>
  <c r="GX570"/>
  <c r="GC570"/>
  <c r="FH570"/>
  <c r="EM570"/>
  <c r="DR570"/>
  <c r="CW570"/>
  <c r="CB570"/>
  <c r="BG570"/>
  <c r="AL570"/>
  <c r="Q570"/>
  <c r="AUM572"/>
  <c r="ATR572"/>
  <c r="ASW572"/>
  <c r="ASB572"/>
  <c r="ARG572"/>
  <c r="AQL572"/>
  <c r="APQ572"/>
  <c r="AOV572"/>
  <c r="AOA572"/>
  <c r="ANF572"/>
  <c r="AMK572"/>
  <c r="ALP572"/>
  <c r="AKU572"/>
  <c r="AJZ572"/>
  <c r="AJE572"/>
  <c r="AIJ572"/>
  <c r="AHO572"/>
  <c r="AGT572"/>
  <c r="AFY572"/>
  <c r="AFD572"/>
  <c r="AEI572"/>
  <c r="ADN572"/>
  <c r="ACS572"/>
  <c r="ABX572"/>
  <c r="ABC572"/>
  <c r="AAH572"/>
  <c r="ZM572"/>
  <c r="YR572"/>
  <c r="XW572"/>
  <c r="XB572"/>
  <c r="WG572"/>
  <c r="VL572"/>
  <c r="UQ572"/>
  <c r="TV572"/>
  <c r="TA572"/>
  <c r="SF572"/>
  <c r="RK572"/>
  <c r="QP572"/>
  <c r="PU572"/>
  <c r="OZ572"/>
  <c r="OE572"/>
  <c r="NJ572"/>
  <c r="MO572"/>
  <c r="LT572"/>
  <c r="KY572"/>
  <c r="KD572"/>
  <c r="JI572"/>
  <c r="IN572"/>
  <c r="HS572"/>
  <c r="GX572"/>
  <c r="GC572"/>
  <c r="FH572"/>
  <c r="EM572"/>
  <c r="DR572"/>
  <c r="CW572"/>
  <c r="CB572"/>
  <c r="BG572"/>
  <c r="AL572"/>
  <c r="Q572"/>
  <c r="ATP574"/>
  <c r="ARZ574"/>
  <c r="AQJ574"/>
  <c r="AOT574"/>
  <c r="AND574"/>
  <c r="ALN574"/>
  <c r="AJX574"/>
  <c r="AIH574"/>
  <c r="AGR574"/>
  <c r="AFB574"/>
  <c r="ADL574"/>
  <c r="ABV574"/>
  <c r="AAF574"/>
  <c r="YP574"/>
  <c r="WZ574"/>
  <c r="VJ574"/>
  <c r="TT574"/>
  <c r="SD574"/>
  <c r="QN574"/>
  <c r="OX574"/>
  <c r="NH574"/>
  <c r="LR574"/>
  <c r="KB574"/>
  <c r="IL574"/>
  <c r="GV574"/>
  <c r="FF574"/>
  <c r="DP574"/>
  <c r="BZ574"/>
  <c r="AJ574"/>
  <c r="ATQ575"/>
  <c r="ASA575"/>
  <c r="AQK575"/>
  <c r="AOU575"/>
  <c r="ANE575"/>
  <c r="ALO575"/>
  <c r="AJY575"/>
  <c r="AII575"/>
  <c r="AGS575"/>
  <c r="AFC575"/>
  <c r="ADM575"/>
  <c r="ABW575"/>
  <c r="AAG575"/>
  <c r="YQ575"/>
  <c r="XA575"/>
  <c r="VK575"/>
  <c r="TU575"/>
  <c r="SE575"/>
  <c r="QO575"/>
  <c r="OY575"/>
  <c r="NI575"/>
  <c r="LS575"/>
  <c r="KC575"/>
  <c r="IM575"/>
  <c r="GW575"/>
  <c r="FG575"/>
  <c r="DQ575"/>
  <c r="CA575"/>
  <c r="AK575"/>
  <c r="AUL575"/>
  <c r="ARF575"/>
  <c r="ANZ575"/>
  <c r="AKT575"/>
  <c r="AHN575"/>
  <c r="AEH575"/>
  <c r="ABB575"/>
  <c r="XV575"/>
  <c r="UP575"/>
  <c r="RJ575"/>
  <c r="OD575"/>
  <c r="KX575"/>
  <c r="HR575"/>
  <c r="EL575"/>
  <c r="BF575"/>
  <c r="AUM576"/>
  <c r="ATR576"/>
  <c r="ASW576"/>
  <c r="ASB576"/>
  <c r="ARG576"/>
  <c r="AQL576"/>
  <c r="APQ576"/>
  <c r="AOV576"/>
  <c r="AOA576"/>
  <c r="ANF576"/>
  <c r="AMK576"/>
  <c r="ALP576"/>
  <c r="AKU576"/>
  <c r="AJZ576"/>
  <c r="AJE576"/>
  <c r="AIJ576"/>
  <c r="AHO576"/>
  <c r="AGT576"/>
  <c r="AFY576"/>
  <c r="AFD576"/>
  <c r="AEI576"/>
  <c r="ADN576"/>
  <c r="ACS576"/>
  <c r="ABX576"/>
  <c r="ABC576"/>
  <c r="AAH576"/>
  <c r="ZM576"/>
  <c r="YR576"/>
  <c r="XW576"/>
  <c r="XB576"/>
  <c r="WG576"/>
  <c r="VL576"/>
  <c r="UQ576"/>
  <c r="TV576"/>
  <c r="TA576"/>
  <c r="SF576"/>
  <c r="RK576"/>
  <c r="QP576"/>
  <c r="PU576"/>
  <c r="OZ576"/>
  <c r="OE576"/>
  <c r="NJ576"/>
  <c r="MO576"/>
  <c r="LT576"/>
  <c r="KY576"/>
  <c r="KD576"/>
  <c r="JI576"/>
  <c r="IN576"/>
  <c r="HS576"/>
  <c r="GX576"/>
  <c r="GC576"/>
  <c r="FH576"/>
  <c r="EM576"/>
  <c r="DR576"/>
  <c r="CW576"/>
  <c r="CB576"/>
  <c r="BG576"/>
  <c r="AL576"/>
  <c r="Q576"/>
  <c r="ATS576"/>
  <c r="ASC576"/>
  <c r="AQM576"/>
  <c r="AOW576"/>
  <c r="ANG576"/>
  <c r="ALQ576"/>
  <c r="AKA576"/>
  <c r="AIK576"/>
  <c r="AGU576"/>
  <c r="AFE576"/>
  <c r="ADO576"/>
  <c r="ABY576"/>
  <c r="AAI576"/>
  <c r="YS576"/>
  <c r="XC576"/>
  <c r="VM576"/>
  <c r="TW576"/>
  <c r="SG576"/>
  <c r="QQ576"/>
  <c r="PA576"/>
  <c r="NK576"/>
  <c r="LU576"/>
  <c r="KE576"/>
  <c r="IO576"/>
  <c r="GY576"/>
  <c r="FI576"/>
  <c r="DS576"/>
  <c r="CC576"/>
  <c r="AM576"/>
  <c r="AUN576"/>
  <c r="ARH576"/>
  <c r="AOB576"/>
  <c r="AKV576"/>
  <c r="AHP576"/>
  <c r="AEJ576"/>
  <c r="ABD576"/>
  <c r="XX576"/>
  <c r="UR576"/>
  <c r="RL576"/>
  <c r="OF576"/>
  <c r="KZ576"/>
  <c r="HT576"/>
  <c r="EN576"/>
  <c r="BH576"/>
  <c r="H86"/>
  <c r="H32" s="1"/>
  <c r="H545" s="1"/>
  <c r="K579" s="1"/>
  <c r="F543"/>
  <c r="AVE564"/>
  <c r="F568"/>
  <c r="HR569"/>
  <c r="KX569"/>
  <c r="OD569"/>
  <c r="RJ569"/>
  <c r="UP569"/>
  <c r="XV569"/>
  <c r="ABB569"/>
  <c r="AEH569"/>
  <c r="AHN569"/>
  <c r="AKT569"/>
  <c r="ANZ569"/>
  <c r="ARF569"/>
  <c r="AUL569"/>
  <c r="P575"/>
  <c r="GB575"/>
  <c r="MN575"/>
  <c r="SZ575"/>
  <c r="ZL575"/>
  <c r="AFX575"/>
  <c r="AMJ575"/>
  <c r="ASV575"/>
  <c r="R576"/>
  <c r="FK576"/>
  <c r="GD576"/>
  <c r="LW576"/>
  <c r="MP576"/>
  <c r="SI576"/>
  <c r="TB576"/>
  <c r="YU576"/>
  <c r="ZN576"/>
  <c r="AFG576"/>
  <c r="AFZ576"/>
  <c r="ALS576"/>
  <c r="AML576"/>
  <c r="ASX576"/>
  <c r="ATP570"/>
  <c r="ARZ570"/>
  <c r="AQJ570"/>
  <c r="AOT570"/>
  <c r="AND570"/>
  <c r="ALN570"/>
  <c r="AJX570"/>
  <c r="AIH570"/>
  <c r="AGR570"/>
  <c r="AFB570"/>
  <c r="ADL570"/>
  <c r="ABV570"/>
  <c r="AAF570"/>
  <c r="YP570"/>
  <c r="WZ570"/>
  <c r="VJ570"/>
  <c r="TT570"/>
  <c r="SD570"/>
  <c r="QN570"/>
  <c r="OX570"/>
  <c r="NH570"/>
  <c r="LR570"/>
  <c r="KB570"/>
  <c r="IL570"/>
  <c r="GV570"/>
  <c r="FF570"/>
  <c r="DP570"/>
  <c r="BZ570"/>
  <c r="AJ570"/>
  <c r="AUK572"/>
  <c r="ASU572"/>
  <c r="ARE572"/>
  <c r="APO572"/>
  <c r="ANY572"/>
  <c r="AMI572"/>
  <c r="AKS572"/>
  <c r="AJC572"/>
  <c r="AHM572"/>
  <c r="AFW572"/>
  <c r="AEG572"/>
  <c r="ACQ572"/>
  <c r="ABA572"/>
  <c r="ZK572"/>
  <c r="XU572"/>
  <c r="WE572"/>
  <c r="UO572"/>
  <c r="SY572"/>
  <c r="RI572"/>
  <c r="PS572"/>
  <c r="OC572"/>
  <c r="MM572"/>
  <c r="KW572"/>
  <c r="JG572"/>
  <c r="HQ572"/>
  <c r="GA572"/>
  <c r="EK572"/>
  <c r="CU572"/>
  <c r="BE572"/>
  <c r="O572"/>
  <c r="ATR574"/>
  <c r="ASB574"/>
  <c r="AQL574"/>
  <c r="AOV574"/>
  <c r="ANF574"/>
  <c r="ALP574"/>
  <c r="AJZ574"/>
  <c r="AIJ574"/>
  <c r="AGT574"/>
  <c r="AFD574"/>
  <c r="ADN574"/>
  <c r="ABX574"/>
  <c r="AAH574"/>
  <c r="YR574"/>
  <c r="XB574"/>
  <c r="VL574"/>
  <c r="TV574"/>
  <c r="SF574"/>
  <c r="QP574"/>
  <c r="OZ574"/>
  <c r="NJ574"/>
  <c r="LT574"/>
  <c r="KD574"/>
  <c r="IN574"/>
  <c r="GX574"/>
  <c r="FH574"/>
  <c r="DR574"/>
  <c r="CB574"/>
  <c r="AL574"/>
  <c r="AUK576"/>
  <c r="ATP576"/>
  <c r="ASU576"/>
  <c r="ARZ576"/>
  <c r="ARE576"/>
  <c r="AQJ576"/>
  <c r="APO576"/>
  <c r="AOT576"/>
  <c r="ANY576"/>
  <c r="AND576"/>
  <c r="AMI576"/>
  <c r="ALN576"/>
  <c r="AKS576"/>
  <c r="AJX576"/>
  <c r="AJC576"/>
  <c r="AIH576"/>
  <c r="AHM576"/>
  <c r="AGR576"/>
  <c r="AFW576"/>
  <c r="AFB576"/>
  <c r="AEG576"/>
  <c r="ADL576"/>
  <c r="ACQ576"/>
  <c r="ABV576"/>
  <c r="ABA576"/>
  <c r="AAF576"/>
  <c r="ZK576"/>
  <c r="YP576"/>
  <c r="XU576"/>
  <c r="WZ576"/>
  <c r="WE576"/>
  <c r="VJ576"/>
  <c r="UO576"/>
  <c r="TT576"/>
  <c r="SY576"/>
  <c r="SD576"/>
  <c r="RI576"/>
  <c r="QN576"/>
  <c r="PS576"/>
  <c r="OX576"/>
  <c r="OC576"/>
  <c r="NH576"/>
  <c r="MM576"/>
  <c r="LR576"/>
  <c r="KW576"/>
  <c r="KB576"/>
  <c r="JG576"/>
  <c r="IL576"/>
  <c r="HQ576"/>
  <c r="GV576"/>
  <c r="GA576"/>
  <c r="FF576"/>
  <c r="EK576"/>
  <c r="DP576"/>
  <c r="CU576"/>
  <c r="BZ576"/>
  <c r="BE576"/>
  <c r="AJ576"/>
  <c r="O576"/>
  <c r="AUP576"/>
  <c r="ASZ576"/>
  <c r="ARJ576"/>
  <c r="APT576"/>
  <c r="AOD576"/>
  <c r="AMN576"/>
  <c r="AKX576"/>
  <c r="AJH576"/>
  <c r="AHR576"/>
  <c r="AGB576"/>
  <c r="AEL576"/>
  <c r="ACV576"/>
  <c r="ABF576"/>
  <c r="ZP576"/>
  <c r="XZ576"/>
  <c r="WJ576"/>
  <c r="UT576"/>
  <c r="TD576"/>
  <c r="RN576"/>
  <c r="PX576"/>
  <c r="OH576"/>
  <c r="MR576"/>
  <c r="LB576"/>
  <c r="JL576"/>
  <c r="HV576"/>
  <c r="GF576"/>
  <c r="EP576"/>
  <c r="CZ576"/>
  <c r="BJ576"/>
  <c r="T576"/>
  <c r="ATU576"/>
  <c r="AQO576"/>
  <c r="ANI576"/>
  <c r="AKC576"/>
  <c r="AGW576"/>
  <c r="ADQ576"/>
  <c r="AAK576"/>
  <c r="XE576"/>
  <c r="TY576"/>
  <c r="QS576"/>
  <c r="NM576"/>
  <c r="KG576"/>
  <c r="HA576"/>
  <c r="DU576"/>
  <c r="AO576"/>
  <c r="AUO576"/>
  <c r="ATT576"/>
  <c r="ASY576"/>
  <c r="ASD576"/>
  <c r="ARI576"/>
  <c r="AQN576"/>
  <c r="APS576"/>
  <c r="AOX576"/>
  <c r="AOC576"/>
  <c r="ANH576"/>
  <c r="AMM576"/>
  <c r="ALR576"/>
  <c r="AKW576"/>
  <c r="AKB576"/>
  <c r="AJG576"/>
  <c r="AIL576"/>
  <c r="AHQ576"/>
  <c r="AGV576"/>
  <c r="AGA576"/>
  <c r="AFF576"/>
  <c r="AEK576"/>
  <c r="ADP576"/>
  <c r="ACU576"/>
  <c r="ABZ576"/>
  <c r="ABE576"/>
  <c r="AAJ576"/>
  <c r="ZO576"/>
  <c r="YT576"/>
  <c r="XY576"/>
  <c r="XD576"/>
  <c r="WI576"/>
  <c r="VN576"/>
  <c r="US576"/>
  <c r="TX576"/>
  <c r="TC576"/>
  <c r="SH576"/>
  <c r="RM576"/>
  <c r="QR576"/>
  <c r="PW576"/>
  <c r="PB576"/>
  <c r="OG576"/>
  <c r="NL576"/>
  <c r="MQ576"/>
  <c r="LV576"/>
  <c r="LA576"/>
  <c r="KF576"/>
  <c r="JK576"/>
  <c r="IP576"/>
  <c r="HU576"/>
  <c r="GZ576"/>
  <c r="GE576"/>
  <c r="FJ576"/>
  <c r="EO576"/>
  <c r="DT576"/>
  <c r="CY576"/>
  <c r="CD576"/>
  <c r="BI576"/>
  <c r="AN576"/>
  <c r="S576"/>
  <c r="AVJ576" s="1"/>
  <c r="AVC569"/>
  <c r="AVE569"/>
  <c r="H543"/>
  <c r="AVD563"/>
  <c r="AVC564"/>
  <c r="F86"/>
  <c r="F32" s="1"/>
  <c r="F545" s="1"/>
  <c r="I579" s="1"/>
  <c r="G543"/>
  <c r="CR562"/>
  <c r="FX562"/>
  <c r="FZ562"/>
  <c r="SX562"/>
  <c r="VH562"/>
  <c r="AMF562"/>
  <c r="ASR562"/>
  <c r="GW569"/>
  <c r="KC569"/>
  <c r="NI569"/>
  <c r="QO569"/>
  <c r="TU569"/>
  <c r="XA569"/>
  <c r="AAG569"/>
  <c r="ADM569"/>
  <c r="AGS569"/>
  <c r="AJY569"/>
  <c r="ANE569"/>
  <c r="AQK569"/>
  <c r="ATQ569"/>
  <c r="CV575"/>
  <c r="JH575"/>
  <c r="PT575"/>
  <c r="WF575"/>
  <c r="ACR575"/>
  <c r="AJD575"/>
  <c r="APP575"/>
  <c r="CE576"/>
  <c r="CX576"/>
  <c r="IQ576"/>
  <c r="JJ576"/>
  <c r="PC576"/>
  <c r="PV576"/>
  <c r="VO576"/>
  <c r="WH576"/>
  <c r="ACA576"/>
  <c r="ACT576"/>
  <c r="AIM576"/>
  <c r="AJF576"/>
  <c r="AOY576"/>
  <c r="APR576"/>
  <c r="AVD582"/>
  <c r="AVD586"/>
  <c r="AVD587"/>
  <c r="AVS595"/>
  <c r="AVW595"/>
  <c r="AVT595"/>
  <c r="AVV595"/>
  <c r="ASA569" l="1"/>
  <c r="AOU569"/>
  <c r="ALO569"/>
  <c r="AII569"/>
  <c r="AFC569"/>
  <c r="ABW569"/>
  <c r="YQ569"/>
  <c r="VK569"/>
  <c r="SE569"/>
  <c r="OY569"/>
  <c r="LS569"/>
  <c r="IM569"/>
  <c r="Q574"/>
  <c r="BG574"/>
  <c r="CW574"/>
  <c r="EM574"/>
  <c r="GC574"/>
  <c r="HS574"/>
  <c r="JI574"/>
  <c r="KY574"/>
  <c r="MO574"/>
  <c r="OE574"/>
  <c r="PU574"/>
  <c r="RK574"/>
  <c r="TA574"/>
  <c r="UQ574"/>
  <c r="WG574"/>
  <c r="XW574"/>
  <c r="ZM574"/>
  <c r="ABC574"/>
  <c r="ACS574"/>
  <c r="AEI574"/>
  <c r="AFY574"/>
  <c r="AHO574"/>
  <c r="AJE574"/>
  <c r="AKU574"/>
  <c r="AMK574"/>
  <c r="AOA574"/>
  <c r="APQ574"/>
  <c r="ARG574"/>
  <c r="ASW574"/>
  <c r="AJ572"/>
  <c r="BZ572"/>
  <c r="DP572"/>
  <c r="FF572"/>
  <c r="GV572"/>
  <c r="IL572"/>
  <c r="KB572"/>
  <c r="LR572"/>
  <c r="NH572"/>
  <c r="OX572"/>
  <c r="QN572"/>
  <c r="SD572"/>
  <c r="TT572"/>
  <c r="VJ572"/>
  <c r="WZ572"/>
  <c r="YP572"/>
  <c r="AAF572"/>
  <c r="ABV572"/>
  <c r="ADL572"/>
  <c r="AFB572"/>
  <c r="AGR572"/>
  <c r="AIH572"/>
  <c r="AJX572"/>
  <c r="ALN572"/>
  <c r="AND572"/>
  <c r="AOT572"/>
  <c r="AQJ572"/>
  <c r="ARZ572"/>
  <c r="O570"/>
  <c r="BE570"/>
  <c r="CU570"/>
  <c r="EK570"/>
  <c r="GA570"/>
  <c r="HQ570"/>
  <c r="JG570"/>
  <c r="KW570"/>
  <c r="MM570"/>
  <c r="OC570"/>
  <c r="PS570"/>
  <c r="RI570"/>
  <c r="SY570"/>
  <c r="UO570"/>
  <c r="WE570"/>
  <c r="XU570"/>
  <c r="ZK570"/>
  <c r="ABA570"/>
  <c r="ACQ570"/>
  <c r="AEG570"/>
  <c r="AFW570"/>
  <c r="AHM570"/>
  <c r="AJC570"/>
  <c r="AKS570"/>
  <c r="AMI570"/>
  <c r="ANY570"/>
  <c r="APO570"/>
  <c r="ARE570"/>
  <c r="ASU570"/>
  <c r="ASV569"/>
  <c r="APP569"/>
  <c r="AMJ569"/>
  <c r="AJD569"/>
  <c r="AFX569"/>
  <c r="ACR569"/>
  <c r="ZL569"/>
  <c r="WF569"/>
  <c r="SZ569"/>
  <c r="PT569"/>
  <c r="MN569"/>
  <c r="JH569"/>
  <c r="GB569"/>
  <c r="O574"/>
  <c r="BE574"/>
  <c r="CU574"/>
  <c r="EK574"/>
  <c r="GA574"/>
  <c r="HQ574"/>
  <c r="JG574"/>
  <c r="KW574"/>
  <c r="MM574"/>
  <c r="OC574"/>
  <c r="PS574"/>
  <c r="RI574"/>
  <c r="SY574"/>
  <c r="UO574"/>
  <c r="WE574"/>
  <c r="XU574"/>
  <c r="ZK574"/>
  <c r="ABA574"/>
  <c r="ACQ574"/>
  <c r="AEG574"/>
  <c r="AFW574"/>
  <c r="AHM574"/>
  <c r="AJC574"/>
  <c r="AKS574"/>
  <c r="AMI574"/>
  <c r="ANY574"/>
  <c r="APO574"/>
  <c r="ARE574"/>
  <c r="ASU574"/>
  <c r="AK569"/>
  <c r="CA569"/>
  <c r="DQ569"/>
  <c r="BF571"/>
  <c r="EL571"/>
  <c r="HR571"/>
  <c r="KX571"/>
  <c r="OD571"/>
  <c r="RJ571"/>
  <c r="UP571"/>
  <c r="XV571"/>
  <c r="ABB571"/>
  <c r="AEH571"/>
  <c r="AHN571"/>
  <c r="AKT571"/>
  <c r="ANZ571"/>
  <c r="ARF571"/>
  <c r="AUL571"/>
  <c r="CA571"/>
  <c r="FG571"/>
  <c r="IM571"/>
  <c r="LS571"/>
  <c r="OY571"/>
  <c r="SE571"/>
  <c r="VK571"/>
  <c r="YQ571"/>
  <c r="ABW571"/>
  <c r="AFC571"/>
  <c r="AII571"/>
  <c r="ALO571"/>
  <c r="AOU571"/>
  <c r="HQ566"/>
  <c r="JG566"/>
  <c r="LR566"/>
  <c r="OX566"/>
  <c r="SD566"/>
  <c r="VJ566"/>
  <c r="YP566"/>
  <c r="ABV566"/>
  <c r="AFB566"/>
  <c r="AIH566"/>
  <c r="ALN566"/>
  <c r="AOT566"/>
  <c r="ARZ566"/>
  <c r="AJ566"/>
  <c r="AVF566" s="1"/>
  <c r="BZ566"/>
  <c r="DP566"/>
  <c r="FF566"/>
  <c r="GV566"/>
  <c r="MM566"/>
  <c r="PS566"/>
  <c r="SY566"/>
  <c r="WE566"/>
  <c r="ZK566"/>
  <c r="ACQ566"/>
  <c r="AFW566"/>
  <c r="AJC566"/>
  <c r="AMI566"/>
  <c r="APO566"/>
  <c r="GW563"/>
  <c r="MN563"/>
  <c r="PT563"/>
  <c r="AJD563"/>
  <c r="AMJ563"/>
  <c r="ANZ563"/>
  <c r="AQK563"/>
  <c r="ASV563"/>
  <c r="HR563"/>
  <c r="KC563"/>
  <c r="LS563"/>
  <c r="OY563"/>
  <c r="RJ563"/>
  <c r="SZ563"/>
  <c r="AII563"/>
  <c r="ALO563"/>
  <c r="ARF563"/>
  <c r="P563"/>
  <c r="BF563"/>
  <c r="CV563"/>
  <c r="EL563"/>
  <c r="VK563"/>
  <c r="XA563"/>
  <c r="YQ563"/>
  <c r="AAG563"/>
  <c r="ABW563"/>
  <c r="ADM563"/>
  <c r="AFC563"/>
  <c r="AVG565"/>
  <c r="AVJ584"/>
  <c r="AVJ581"/>
  <c r="AVJ582"/>
  <c r="AVH568"/>
  <c r="AVF576"/>
  <c r="AVF572"/>
  <c r="AVK583"/>
  <c r="AVH572"/>
  <c r="AVI583"/>
  <c r="AVH576"/>
  <c r="AVG567"/>
  <c r="AVH574"/>
  <c r="AVF570"/>
  <c r="AVF574"/>
  <c r="AVH570"/>
  <c r="AVG571"/>
  <c r="AVJ580"/>
  <c r="AVK588"/>
  <c r="AVJ587"/>
  <c r="AVJ586"/>
  <c r="AVI588"/>
  <c r="AVJ585"/>
  <c r="AVD578"/>
  <c r="AUK568"/>
  <c r="ASU568"/>
  <c r="ARE568"/>
  <c r="APO568"/>
  <c r="ANY568"/>
  <c r="AMI568"/>
  <c r="AKS568"/>
  <c r="AJC568"/>
  <c r="AHM568"/>
  <c r="AFW568"/>
  <c r="AEG568"/>
  <c r="ACQ568"/>
  <c r="ABA568"/>
  <c r="ZK568"/>
  <c r="XU568"/>
  <c r="WE568"/>
  <c r="UO568"/>
  <c r="SY568"/>
  <c r="RI568"/>
  <c r="PS568"/>
  <c r="OC568"/>
  <c r="MM568"/>
  <c r="KW568"/>
  <c r="JG568"/>
  <c r="HQ568"/>
  <c r="GA568"/>
  <c r="EK568"/>
  <c r="CU568"/>
  <c r="BE568"/>
  <c r="O568"/>
  <c r="ATP568"/>
  <c r="ARZ568"/>
  <c r="AQJ568"/>
  <c r="AOT568"/>
  <c r="AND568"/>
  <c r="ALN568"/>
  <c r="AJX568"/>
  <c r="AIH568"/>
  <c r="AGR568"/>
  <c r="AFB568"/>
  <c r="ADL568"/>
  <c r="ABV568"/>
  <c r="AAF568"/>
  <c r="YP568"/>
  <c r="WZ568"/>
  <c r="VJ568"/>
  <c r="TT568"/>
  <c r="SD568"/>
  <c r="QN568"/>
  <c r="OX568"/>
  <c r="NH568"/>
  <c r="LR568"/>
  <c r="KB568"/>
  <c r="IL568"/>
  <c r="GV568"/>
  <c r="FF568"/>
  <c r="DP568"/>
  <c r="BZ568"/>
  <c r="AJ568"/>
  <c r="AUP579"/>
  <c r="AUP578" s="1"/>
  <c r="ASZ579"/>
  <c r="ASZ578" s="1"/>
  <c r="ARJ579"/>
  <c r="ARJ578" s="1"/>
  <c r="APT579"/>
  <c r="APT578" s="1"/>
  <c r="AOD579"/>
  <c r="AOD578" s="1"/>
  <c r="AMN579"/>
  <c r="AMN578" s="1"/>
  <c r="AKX579"/>
  <c r="AKX578" s="1"/>
  <c r="AJH579"/>
  <c r="AJH578" s="1"/>
  <c r="AHR579"/>
  <c r="AHR578" s="1"/>
  <c r="AGB579"/>
  <c r="AGB578" s="1"/>
  <c r="AEL579"/>
  <c r="AEL578" s="1"/>
  <c r="ATU579"/>
  <c r="ATU578" s="1"/>
  <c r="ASE579"/>
  <c r="ASE578" s="1"/>
  <c r="AQO579"/>
  <c r="AQO578" s="1"/>
  <c r="AOY579"/>
  <c r="AOY578" s="1"/>
  <c r="ANI579"/>
  <c r="ANI578" s="1"/>
  <c r="ALS579"/>
  <c r="ALS578" s="1"/>
  <c r="AKC579"/>
  <c r="AKC578" s="1"/>
  <c r="AIM579"/>
  <c r="AIM578" s="1"/>
  <c r="AGW579"/>
  <c r="AGW578" s="1"/>
  <c r="AFG579"/>
  <c r="AFG578" s="1"/>
  <c r="ADQ579"/>
  <c r="ADQ578" s="1"/>
  <c r="ACA579"/>
  <c r="ACA578" s="1"/>
  <c r="AAK579"/>
  <c r="AAK578" s="1"/>
  <c r="ABF579"/>
  <c r="ABF578" s="1"/>
  <c r="XZ579"/>
  <c r="XZ578" s="1"/>
  <c r="WJ579"/>
  <c r="WJ578" s="1"/>
  <c r="UT579"/>
  <c r="UT578" s="1"/>
  <c r="TD579"/>
  <c r="TD578" s="1"/>
  <c r="RN579"/>
  <c r="RN578" s="1"/>
  <c r="PX579"/>
  <c r="PX578" s="1"/>
  <c r="OH579"/>
  <c r="OH578" s="1"/>
  <c r="MR579"/>
  <c r="MR578" s="1"/>
  <c r="LB579"/>
  <c r="LB578" s="1"/>
  <c r="JL579"/>
  <c r="JL578" s="1"/>
  <c r="HV579"/>
  <c r="HV578" s="1"/>
  <c r="GF579"/>
  <c r="GF578" s="1"/>
  <c r="EP579"/>
  <c r="EP578" s="1"/>
  <c r="CZ579"/>
  <c r="CZ578" s="1"/>
  <c r="BJ579"/>
  <c r="BJ578" s="1"/>
  <c r="T579"/>
  <c r="ZP579"/>
  <c r="ZP578" s="1"/>
  <c r="YU579"/>
  <c r="YU578" s="1"/>
  <c r="VO579"/>
  <c r="VO578" s="1"/>
  <c r="SI579"/>
  <c r="SI578" s="1"/>
  <c r="PC579"/>
  <c r="PC578" s="1"/>
  <c r="LW579"/>
  <c r="LW578" s="1"/>
  <c r="IQ579"/>
  <c r="IQ578" s="1"/>
  <c r="FK579"/>
  <c r="FK578" s="1"/>
  <c r="CE579"/>
  <c r="CE578" s="1"/>
  <c r="XE579"/>
  <c r="XE578" s="1"/>
  <c r="QS579"/>
  <c r="QS578" s="1"/>
  <c r="KG579"/>
  <c r="KG578" s="1"/>
  <c r="DU579"/>
  <c r="DU578" s="1"/>
  <c r="NM579"/>
  <c r="NM578" s="1"/>
  <c r="AO579"/>
  <c r="AO578" s="1"/>
  <c r="ACV579"/>
  <c r="ACV578" s="1"/>
  <c r="TY579"/>
  <c r="TY578" s="1"/>
  <c r="HA579"/>
  <c r="HA578" s="1"/>
  <c r="H575"/>
  <c r="H573"/>
  <c r="H571"/>
  <c r="H569"/>
  <c r="H567"/>
  <c r="H565"/>
  <c r="H563"/>
  <c r="AUL574"/>
  <c r="ASV574"/>
  <c r="ARF574"/>
  <c r="APP574"/>
  <c r="ANZ574"/>
  <c r="AMJ574"/>
  <c r="AKT574"/>
  <c r="AJD574"/>
  <c r="AHN574"/>
  <c r="AFX574"/>
  <c r="AEH574"/>
  <c r="ACR574"/>
  <c r="ABB574"/>
  <c r="ZL574"/>
  <c r="XV574"/>
  <c r="WF574"/>
  <c r="UP574"/>
  <c r="SZ574"/>
  <c r="RJ574"/>
  <c r="PT574"/>
  <c r="OD574"/>
  <c r="MN574"/>
  <c r="KX574"/>
  <c r="JH574"/>
  <c r="HR574"/>
  <c r="GB574"/>
  <c r="EL574"/>
  <c r="CV574"/>
  <c r="BF574"/>
  <c r="P574"/>
  <c r="ASA574"/>
  <c r="AOU574"/>
  <c r="ALO574"/>
  <c r="AII574"/>
  <c r="AFC574"/>
  <c r="ABW574"/>
  <c r="YQ574"/>
  <c r="VK574"/>
  <c r="SE574"/>
  <c r="OY574"/>
  <c r="LS574"/>
  <c r="IM574"/>
  <c r="FG574"/>
  <c r="CA574"/>
  <c r="AQK574"/>
  <c r="AJY574"/>
  <c r="ADM574"/>
  <c r="XA574"/>
  <c r="QO574"/>
  <c r="KC574"/>
  <c r="DQ574"/>
  <c r="ATQ574"/>
  <c r="ANE574"/>
  <c r="AGS574"/>
  <c r="AAG574"/>
  <c r="TU574"/>
  <c r="NI574"/>
  <c r="GW574"/>
  <c r="AK574"/>
  <c r="ATQ572"/>
  <c r="ASA572"/>
  <c r="AQK572"/>
  <c r="AOU572"/>
  <c r="ANE572"/>
  <c r="ALO572"/>
  <c r="AJY572"/>
  <c r="AII572"/>
  <c r="AGS572"/>
  <c r="AFC572"/>
  <c r="ADM572"/>
  <c r="ABW572"/>
  <c r="AAG572"/>
  <c r="YQ572"/>
  <c r="XA572"/>
  <c r="VK572"/>
  <c r="TU572"/>
  <c r="SE572"/>
  <c r="QO572"/>
  <c r="OY572"/>
  <c r="NI572"/>
  <c r="LS572"/>
  <c r="KC572"/>
  <c r="IM572"/>
  <c r="GW572"/>
  <c r="FG572"/>
  <c r="DQ572"/>
  <c r="CA572"/>
  <c r="AK572"/>
  <c r="ASV572"/>
  <c r="APP572"/>
  <c r="AMJ572"/>
  <c r="AJD572"/>
  <c r="AFX572"/>
  <c r="ACR572"/>
  <c r="ZL572"/>
  <c r="WF572"/>
  <c r="SZ572"/>
  <c r="PT572"/>
  <c r="MN572"/>
  <c r="JH572"/>
  <c r="GB572"/>
  <c r="CV572"/>
  <c r="P572"/>
  <c r="AUL572"/>
  <c r="ARF572"/>
  <c r="ANZ572"/>
  <c r="AKT572"/>
  <c r="AHN572"/>
  <c r="AEH572"/>
  <c r="ABB572"/>
  <c r="XV572"/>
  <c r="UP572"/>
  <c r="RJ572"/>
  <c r="OD572"/>
  <c r="KX572"/>
  <c r="HR572"/>
  <c r="EL572"/>
  <c r="BF572"/>
  <c r="AUL568"/>
  <c r="ATQ568"/>
  <c r="ASV568"/>
  <c r="ASA568"/>
  <c r="ARF568"/>
  <c r="AQK568"/>
  <c r="APP568"/>
  <c r="AOU568"/>
  <c r="ANZ568"/>
  <c r="ANE568"/>
  <c r="AMJ568"/>
  <c r="ALO568"/>
  <c r="AKT568"/>
  <c r="AJY568"/>
  <c r="AJD568"/>
  <c r="AII568"/>
  <c r="AHN568"/>
  <c r="AGS568"/>
  <c r="AFX568"/>
  <c r="AFC568"/>
  <c r="AEH568"/>
  <c r="ADM568"/>
  <c r="ACR568"/>
  <c r="ABW568"/>
  <c r="ABB568"/>
  <c r="AAG568"/>
  <c r="ZL568"/>
  <c r="YQ568"/>
  <c r="XV568"/>
  <c r="XA568"/>
  <c r="WF568"/>
  <c r="VK568"/>
  <c r="UP568"/>
  <c r="TU568"/>
  <c r="SZ568"/>
  <c r="SE568"/>
  <c r="RJ568"/>
  <c r="QO568"/>
  <c r="PT568"/>
  <c r="OY568"/>
  <c r="OD568"/>
  <c r="NI568"/>
  <c r="MN568"/>
  <c r="LS568"/>
  <c r="KX568"/>
  <c r="KC568"/>
  <c r="JH568"/>
  <c r="IM568"/>
  <c r="HR568"/>
  <c r="GW568"/>
  <c r="GB568"/>
  <c r="FG568"/>
  <c r="EL568"/>
  <c r="DQ568"/>
  <c r="CV568"/>
  <c r="CA568"/>
  <c r="BF568"/>
  <c r="AK568"/>
  <c r="P568"/>
  <c r="AUL566"/>
  <c r="ATQ566"/>
  <c r="ASV566"/>
  <c r="ASA566"/>
  <c r="ARF566"/>
  <c r="AQK566"/>
  <c r="APP566"/>
  <c r="AOU566"/>
  <c r="ANZ566"/>
  <c r="ANE566"/>
  <c r="AMJ566"/>
  <c r="ALO566"/>
  <c r="AKT566"/>
  <c r="AJY566"/>
  <c r="AJD566"/>
  <c r="AII566"/>
  <c r="AHN566"/>
  <c r="AGS566"/>
  <c r="AFX566"/>
  <c r="AFC566"/>
  <c r="AEH566"/>
  <c r="ADM566"/>
  <c r="ACR566"/>
  <c r="ABW566"/>
  <c r="ABB566"/>
  <c r="AAG566"/>
  <c r="ZL566"/>
  <c r="YQ566"/>
  <c r="XV566"/>
  <c r="XA566"/>
  <c r="WF566"/>
  <c r="VK566"/>
  <c r="UP566"/>
  <c r="TU566"/>
  <c r="SZ566"/>
  <c r="SE566"/>
  <c r="RJ566"/>
  <c r="QO566"/>
  <c r="PT566"/>
  <c r="OY566"/>
  <c r="OD566"/>
  <c r="NI566"/>
  <c r="MN566"/>
  <c r="LS566"/>
  <c r="KX566"/>
  <c r="KC566"/>
  <c r="JH566"/>
  <c r="IM566"/>
  <c r="HR566"/>
  <c r="GW566"/>
  <c r="GB566"/>
  <c r="FG566"/>
  <c r="EL566"/>
  <c r="DQ566"/>
  <c r="CV566"/>
  <c r="CA566"/>
  <c r="BF566"/>
  <c r="AK566"/>
  <c r="P566"/>
  <c r="AVJ579"/>
  <c r="S578"/>
  <c r="AVG575"/>
  <c r="AVK585"/>
  <c r="AVK584"/>
  <c r="AVI584"/>
  <c r="AVK581"/>
  <c r="AVK580"/>
  <c r="AVI580"/>
  <c r="AVG576"/>
  <c r="AVI587"/>
  <c r="AVI581"/>
  <c r="AVJ588"/>
  <c r="AVK586"/>
  <c r="AVI582"/>
  <c r="AVI585"/>
  <c r="CY578"/>
  <c r="GE578"/>
  <c r="JK578"/>
  <c r="MQ578"/>
  <c r="PW578"/>
  <c r="TC578"/>
  <c r="WI578"/>
  <c r="AAJ578"/>
  <c r="AN578"/>
  <c r="CD578"/>
  <c r="DT578"/>
  <c r="FJ578"/>
  <c r="GZ578"/>
  <c r="IP578"/>
  <c r="KF578"/>
  <c r="LV578"/>
  <c r="NL578"/>
  <c r="PB578"/>
  <c r="QR578"/>
  <c r="SH578"/>
  <c r="TX578"/>
  <c r="VN578"/>
  <c r="XD578"/>
  <c r="YT578"/>
  <c r="ABZ578"/>
  <c r="ZO578"/>
  <c r="ABE578"/>
  <c r="ACU578"/>
  <c r="AEK578"/>
  <c r="AGA578"/>
  <c r="AHQ578"/>
  <c r="AJG578"/>
  <c r="AKW578"/>
  <c r="AMM578"/>
  <c r="AOC578"/>
  <c r="APS578"/>
  <c r="ARI578"/>
  <c r="ASY578"/>
  <c r="AUO578"/>
  <c r="AVK587"/>
  <c r="AVI586"/>
  <c r="AVK582"/>
  <c r="AVG573"/>
  <c r="AUN579"/>
  <c r="AUN578" s="1"/>
  <c r="ASX579"/>
  <c r="ASX578" s="1"/>
  <c r="ARH579"/>
  <c r="ARH578" s="1"/>
  <c r="APR579"/>
  <c r="APR578" s="1"/>
  <c r="AOB579"/>
  <c r="AOB578" s="1"/>
  <c r="AML579"/>
  <c r="AML578" s="1"/>
  <c r="AKV579"/>
  <c r="AKV578" s="1"/>
  <c r="AJF579"/>
  <c r="AJF578" s="1"/>
  <c r="AHP579"/>
  <c r="AHP578" s="1"/>
  <c r="AFZ579"/>
  <c r="AFZ578" s="1"/>
  <c r="AEJ579"/>
  <c r="AEJ578" s="1"/>
  <c r="ATS579"/>
  <c r="ATS578" s="1"/>
  <c r="ASC579"/>
  <c r="ASC578" s="1"/>
  <c r="AQM579"/>
  <c r="AQM578" s="1"/>
  <c r="AOW579"/>
  <c r="AOW578" s="1"/>
  <c r="ANG579"/>
  <c r="ANG578" s="1"/>
  <c r="ALQ579"/>
  <c r="ALQ578" s="1"/>
  <c r="AKA579"/>
  <c r="AKA578" s="1"/>
  <c r="AIK579"/>
  <c r="AIK578" s="1"/>
  <c r="AGU579"/>
  <c r="AGU578" s="1"/>
  <c r="AFE579"/>
  <c r="AFE578" s="1"/>
  <c r="ADO579"/>
  <c r="ADO578" s="1"/>
  <c r="ABY579"/>
  <c r="ABY578" s="1"/>
  <c r="AAI579"/>
  <c r="AAI578" s="1"/>
  <c r="ACT579"/>
  <c r="ACT578" s="1"/>
  <c r="ZN579"/>
  <c r="ZN578" s="1"/>
  <c r="XX579"/>
  <c r="XX578" s="1"/>
  <c r="WH579"/>
  <c r="WH578" s="1"/>
  <c r="UR579"/>
  <c r="UR578" s="1"/>
  <c r="TB579"/>
  <c r="TB578" s="1"/>
  <c r="RL579"/>
  <c r="RL578" s="1"/>
  <c r="PV579"/>
  <c r="PV578" s="1"/>
  <c r="OF579"/>
  <c r="OF578" s="1"/>
  <c r="MP579"/>
  <c r="MP578" s="1"/>
  <c r="KZ579"/>
  <c r="KZ578" s="1"/>
  <c r="JJ579"/>
  <c r="JJ578" s="1"/>
  <c r="HT579"/>
  <c r="HT578" s="1"/>
  <c r="GD579"/>
  <c r="GD578" s="1"/>
  <c r="EN579"/>
  <c r="EN578" s="1"/>
  <c r="CX579"/>
  <c r="CX578" s="1"/>
  <c r="BH579"/>
  <c r="BH578" s="1"/>
  <c r="R579"/>
  <c r="ABD579"/>
  <c r="ABD578" s="1"/>
  <c r="XC579"/>
  <c r="XC578" s="1"/>
  <c r="TW579"/>
  <c r="TW578" s="1"/>
  <c r="QQ579"/>
  <c r="QQ578" s="1"/>
  <c r="NK579"/>
  <c r="NK578" s="1"/>
  <c r="KE579"/>
  <c r="KE578" s="1"/>
  <c r="GY579"/>
  <c r="GY578" s="1"/>
  <c r="DS579"/>
  <c r="DS578" s="1"/>
  <c r="AM579"/>
  <c r="AM578" s="1"/>
  <c r="YS579"/>
  <c r="YS578" s="1"/>
  <c r="SG579"/>
  <c r="SG578" s="1"/>
  <c r="LU579"/>
  <c r="LU578" s="1"/>
  <c r="FI579"/>
  <c r="FI578" s="1"/>
  <c r="PA579"/>
  <c r="PA578" s="1"/>
  <c r="CC579"/>
  <c r="CC578" s="1"/>
  <c r="VM579"/>
  <c r="VM578" s="1"/>
  <c r="IO579"/>
  <c r="IO578" s="1"/>
  <c r="AVD562"/>
  <c r="ATR566"/>
  <c r="ASB566"/>
  <c r="AQL566"/>
  <c r="AOV566"/>
  <c r="ANF566"/>
  <c r="ALP566"/>
  <c r="AJZ566"/>
  <c r="AIJ566"/>
  <c r="AGT566"/>
  <c r="AFD566"/>
  <c r="ADN566"/>
  <c r="ABX566"/>
  <c r="AAH566"/>
  <c r="YR566"/>
  <c r="XB566"/>
  <c r="VL566"/>
  <c r="TV566"/>
  <c r="SF566"/>
  <c r="QP566"/>
  <c r="OZ566"/>
  <c r="NJ566"/>
  <c r="LT566"/>
  <c r="KD566"/>
  <c r="IN566"/>
  <c r="HS566"/>
  <c r="DR566"/>
  <c r="Q566"/>
  <c r="AUM566"/>
  <c r="ASW566"/>
  <c r="ARG566"/>
  <c r="APQ566"/>
  <c r="AOA566"/>
  <c r="AMK566"/>
  <c r="AKU566"/>
  <c r="AJE566"/>
  <c r="AHO566"/>
  <c r="AFY566"/>
  <c r="AEI566"/>
  <c r="ACS566"/>
  <c r="ABC566"/>
  <c r="ZM566"/>
  <c r="XW566"/>
  <c r="WG566"/>
  <c r="UQ566"/>
  <c r="TA566"/>
  <c r="RK566"/>
  <c r="PU566"/>
  <c r="OE566"/>
  <c r="MO566"/>
  <c r="KY566"/>
  <c r="JI566"/>
  <c r="GX566"/>
  <c r="GC566"/>
  <c r="FH566"/>
  <c r="EM566"/>
  <c r="CW566"/>
  <c r="CB566"/>
  <c r="BG566"/>
  <c r="AL566"/>
  <c r="F575"/>
  <c r="F573"/>
  <c r="F571"/>
  <c r="F569"/>
  <c r="F567"/>
  <c r="F565"/>
  <c r="F563"/>
  <c r="AVG563"/>
  <c r="AUL570"/>
  <c r="ASV570"/>
  <c r="ARF570"/>
  <c r="APP570"/>
  <c r="ANZ570"/>
  <c r="AMJ570"/>
  <c r="AKT570"/>
  <c r="AJD570"/>
  <c r="AHN570"/>
  <c r="AFX570"/>
  <c r="AEH570"/>
  <c r="ACR570"/>
  <c r="ABB570"/>
  <c r="ZL570"/>
  <c r="XV570"/>
  <c r="WF570"/>
  <c r="UP570"/>
  <c r="SZ570"/>
  <c r="RJ570"/>
  <c r="PT570"/>
  <c r="OD570"/>
  <c r="MN570"/>
  <c r="KX570"/>
  <c r="JH570"/>
  <c r="HR570"/>
  <c r="GB570"/>
  <c r="EL570"/>
  <c r="CV570"/>
  <c r="BF570"/>
  <c r="P570"/>
  <c r="ATQ570"/>
  <c r="ASA570"/>
  <c r="AQK570"/>
  <c r="AOU570"/>
  <c r="ANE570"/>
  <c r="ALO570"/>
  <c r="AJY570"/>
  <c r="AII570"/>
  <c r="AGS570"/>
  <c r="AFC570"/>
  <c r="ADM570"/>
  <c r="ABW570"/>
  <c r="AAG570"/>
  <c r="YQ570"/>
  <c r="XA570"/>
  <c r="VK570"/>
  <c r="TU570"/>
  <c r="SE570"/>
  <c r="QO570"/>
  <c r="OY570"/>
  <c r="NI570"/>
  <c r="LS570"/>
  <c r="KC570"/>
  <c r="IM570"/>
  <c r="GW570"/>
  <c r="FG570"/>
  <c r="DQ570"/>
  <c r="CA570"/>
  <c r="AK570"/>
  <c r="AUL564"/>
  <c r="ASA564"/>
  <c r="ASA562" s="1"/>
  <c r="ASA590" s="1"/>
  <c r="ASG591" s="1"/>
  <c r="ALO564"/>
  <c r="AKT564"/>
  <c r="AKT562" s="1"/>
  <c r="AKT590" s="1"/>
  <c r="AKZ591" s="1"/>
  <c r="AJY564"/>
  <c r="AJD564"/>
  <c r="AJD562" s="1"/>
  <c r="AJD590" s="1"/>
  <c r="AJJ591" s="1"/>
  <c r="AHN564"/>
  <c r="AGS564"/>
  <c r="AGS562" s="1"/>
  <c r="AGS590" s="1"/>
  <c r="AGY591" s="1"/>
  <c r="AGY568" s="1"/>
  <c r="AHE568" s="1"/>
  <c r="AFX564"/>
  <c r="AFC564"/>
  <c r="AEH564"/>
  <c r="ABB564"/>
  <c r="ABB562" s="1"/>
  <c r="ABB590" s="1"/>
  <c r="ABH591" s="1"/>
  <c r="AAG564"/>
  <c r="ZL564"/>
  <c r="ZL562" s="1"/>
  <c r="ZL590" s="1"/>
  <c r="ZR591" s="1"/>
  <c r="YQ564"/>
  <c r="XV564"/>
  <c r="XV562" s="1"/>
  <c r="XV590" s="1"/>
  <c r="YB591" s="1"/>
  <c r="XA564"/>
  <c r="WF564"/>
  <c r="WF562" s="1"/>
  <c r="WF590" s="1"/>
  <c r="WL591" s="1"/>
  <c r="VK564"/>
  <c r="RJ564"/>
  <c r="RJ562" s="1"/>
  <c r="RJ590" s="1"/>
  <c r="RP591" s="1"/>
  <c r="QO564"/>
  <c r="PT564"/>
  <c r="PT562" s="1"/>
  <c r="PT590" s="1"/>
  <c r="PZ591" s="1"/>
  <c r="OY564"/>
  <c r="OD564"/>
  <c r="OD562" s="1"/>
  <c r="OD590" s="1"/>
  <c r="OJ591" s="1"/>
  <c r="NI564"/>
  <c r="MN564"/>
  <c r="MN562" s="1"/>
  <c r="MN590" s="1"/>
  <c r="MT591" s="1"/>
  <c r="LS564"/>
  <c r="KX564"/>
  <c r="KX562" s="1"/>
  <c r="KX590" s="1"/>
  <c r="LD591" s="1"/>
  <c r="HR564"/>
  <c r="GW564"/>
  <c r="GW562" s="1"/>
  <c r="GW590" s="1"/>
  <c r="HC591" s="1"/>
  <c r="FG564"/>
  <c r="EL564"/>
  <c r="EL562" s="1"/>
  <c r="EL590" s="1"/>
  <c r="ER591" s="1"/>
  <c r="DQ564"/>
  <c r="CA564"/>
  <c r="CA562" s="1"/>
  <c r="CA590" s="1"/>
  <c r="CG591" s="1"/>
  <c r="BF564"/>
  <c r="AK564"/>
  <c r="AK562" s="1"/>
  <c r="AK590" s="1"/>
  <c r="AQ591" s="1"/>
  <c r="ARF564"/>
  <c r="AQK564"/>
  <c r="AQK562" s="1"/>
  <c r="AQK590" s="1"/>
  <c r="AQQ591" s="1"/>
  <c r="AOU564"/>
  <c r="ANZ564"/>
  <c r="ANZ562" s="1"/>
  <c r="ANZ590" s="1"/>
  <c r="AOF591" s="1"/>
  <c r="ANE564"/>
  <c r="AMJ564"/>
  <c r="AMJ562" s="1"/>
  <c r="AMJ590" s="1"/>
  <c r="AMP591" s="1"/>
  <c r="AII564"/>
  <c r="ABW564"/>
  <c r="SE564"/>
  <c r="KC564"/>
  <c r="KC562" s="1"/>
  <c r="KC590" s="1"/>
  <c r="KI591" s="1"/>
  <c r="GB564"/>
  <c r="ATQ564"/>
  <c r="ATQ562" s="1"/>
  <c r="ATQ590" s="1"/>
  <c r="ATW591" s="1"/>
  <c r="ASV564"/>
  <c r="APP564"/>
  <c r="APP562" s="1"/>
  <c r="APP590" s="1"/>
  <c r="APV591" s="1"/>
  <c r="ADM564"/>
  <c r="ACR564"/>
  <c r="ACR562" s="1"/>
  <c r="ACR590" s="1"/>
  <c r="ACX591" s="1"/>
  <c r="UP564"/>
  <c r="TU564"/>
  <c r="TU562" s="1"/>
  <c r="TU590" s="1"/>
  <c r="UA591" s="1"/>
  <c r="UA570" s="1"/>
  <c r="UG570" s="1"/>
  <c r="SZ564"/>
  <c r="JH564"/>
  <c r="JH562" s="1"/>
  <c r="JH590" s="1"/>
  <c r="JN591" s="1"/>
  <c r="IM564"/>
  <c r="CV564"/>
  <c r="CV562" s="1"/>
  <c r="CV590" s="1"/>
  <c r="DB591" s="1"/>
  <c r="DB572" s="1"/>
  <c r="DH572" s="1"/>
  <c r="P564"/>
  <c r="AVK576"/>
  <c r="AVI576"/>
  <c r="AVG569"/>
  <c r="AVE562"/>
  <c r="AVC562"/>
  <c r="AVJ583"/>
  <c r="AVH564"/>
  <c r="AOU562"/>
  <c r="AOU590" s="1"/>
  <c r="APA591" s="1"/>
  <c r="APA572" s="1"/>
  <c r="APG572" s="1"/>
  <c r="SE562"/>
  <c r="SE590" s="1"/>
  <c r="SK591" s="1"/>
  <c r="SK572" s="1"/>
  <c r="SQ572" s="1"/>
  <c r="VK562"/>
  <c r="VK590" s="1"/>
  <c r="VQ591" s="1"/>
  <c r="VQ572" s="1"/>
  <c r="VW572" s="1"/>
  <c r="AFC562"/>
  <c r="AFC590" s="1"/>
  <c r="AFI591" s="1"/>
  <c r="BI578"/>
  <c r="OG578"/>
  <c r="HU578"/>
  <c r="US578"/>
  <c r="EO578"/>
  <c r="LA578"/>
  <c r="RM578"/>
  <c r="XY578"/>
  <c r="ADP578"/>
  <c r="AFF578"/>
  <c r="AGV578"/>
  <c r="AIL578"/>
  <c r="AKB578"/>
  <c r="ALR578"/>
  <c r="ANH578"/>
  <c r="AOX578"/>
  <c r="AQN578"/>
  <c r="ASD578"/>
  <c r="ATT578"/>
  <c r="AVF564"/>
  <c r="LS562" l="1"/>
  <c r="LS590" s="1"/>
  <c r="LY591" s="1"/>
  <c r="LY572" s="1"/>
  <c r="ME572" s="1"/>
  <c r="YQ562"/>
  <c r="YQ590" s="1"/>
  <c r="YW591" s="1"/>
  <c r="AJY562"/>
  <c r="AJY590" s="1"/>
  <c r="AKE591" s="1"/>
  <c r="AKE568" s="1"/>
  <c r="AKK568" s="1"/>
  <c r="ALO562"/>
  <c r="ALO590" s="1"/>
  <c r="ALU591" s="1"/>
  <c r="ALU572" s="1"/>
  <c r="AMA572" s="1"/>
  <c r="AII562"/>
  <c r="AII590" s="1"/>
  <c r="AIO591" s="1"/>
  <c r="AVG566"/>
  <c r="ADM562"/>
  <c r="ADM590" s="1"/>
  <c r="ADS591" s="1"/>
  <c r="ADS568" s="1"/>
  <c r="ADY568" s="1"/>
  <c r="ANE562"/>
  <c r="ANE590" s="1"/>
  <c r="ANK591" s="1"/>
  <c r="BF562"/>
  <c r="BF590" s="1"/>
  <c r="BL591" s="1"/>
  <c r="GB562"/>
  <c r="GB590" s="1"/>
  <c r="GH591" s="1"/>
  <c r="UP562"/>
  <c r="UP590" s="1"/>
  <c r="UV591" s="1"/>
  <c r="OY562"/>
  <c r="OY590" s="1"/>
  <c r="PE591" s="1"/>
  <c r="XA562"/>
  <c r="XA590" s="1"/>
  <c r="XG591" s="1"/>
  <c r="XG568" s="1"/>
  <c r="XM568" s="1"/>
  <c r="AAG562"/>
  <c r="AAG590" s="1"/>
  <c r="AAM591" s="1"/>
  <c r="AAM568" s="1"/>
  <c r="AAS568" s="1"/>
  <c r="ABW562"/>
  <c r="ABW590" s="1"/>
  <c r="ACC591" s="1"/>
  <c r="AVG564"/>
  <c r="IM562"/>
  <c r="IM590" s="1"/>
  <c r="IS591" s="1"/>
  <c r="SZ562"/>
  <c r="SZ590" s="1"/>
  <c r="TF591" s="1"/>
  <c r="ASV562"/>
  <c r="ASV590" s="1"/>
  <c r="ATB591" s="1"/>
  <c r="ARF562"/>
  <c r="ARF590" s="1"/>
  <c r="ARL591" s="1"/>
  <c r="DQ562"/>
  <c r="DQ590" s="1"/>
  <c r="DW591" s="1"/>
  <c r="FG562"/>
  <c r="FG590" s="1"/>
  <c r="FM591" s="1"/>
  <c r="HR562"/>
  <c r="HR590" s="1"/>
  <c r="HX591" s="1"/>
  <c r="NI562"/>
  <c r="NI590" s="1"/>
  <c r="NO591" s="1"/>
  <c r="QO562"/>
  <c r="QO590" s="1"/>
  <c r="QU591" s="1"/>
  <c r="AEH562"/>
  <c r="AEH590" s="1"/>
  <c r="AEN591" s="1"/>
  <c r="AFX562"/>
  <c r="AFX590" s="1"/>
  <c r="AGD591" s="1"/>
  <c r="AHN562"/>
  <c r="AHN590" s="1"/>
  <c r="AHT591" s="1"/>
  <c r="AUL562"/>
  <c r="AUL590" s="1"/>
  <c r="AUR591" s="1"/>
  <c r="AVG568"/>
  <c r="JN573"/>
  <c r="JT573" s="1"/>
  <c r="JN563"/>
  <c r="JT563" s="1"/>
  <c r="JN576"/>
  <c r="JT576" s="1"/>
  <c r="JN569"/>
  <c r="JT569" s="1"/>
  <c r="JN565"/>
  <c r="JT565" s="1"/>
  <c r="JN571"/>
  <c r="JT571" s="1"/>
  <c r="JN567"/>
  <c r="JT567" s="1"/>
  <c r="JN575"/>
  <c r="JT575" s="1"/>
  <c r="JN574"/>
  <c r="JT574" s="1"/>
  <c r="JN572"/>
  <c r="JT572" s="1"/>
  <c r="JN568"/>
  <c r="JT568" s="1"/>
  <c r="JN566"/>
  <c r="JT566" s="1"/>
  <c r="JN564"/>
  <c r="JT564" s="1"/>
  <c r="JN570"/>
  <c r="JT570" s="1"/>
  <c r="ACX573"/>
  <c r="ADD573" s="1"/>
  <c r="ACX576"/>
  <c r="ADD576" s="1"/>
  <c r="ACX569"/>
  <c r="ADD569" s="1"/>
  <c r="ACX565"/>
  <c r="ADD565" s="1"/>
  <c r="ACX563"/>
  <c r="ADD563" s="1"/>
  <c r="ACX571"/>
  <c r="ADD571" s="1"/>
  <c r="ACX567"/>
  <c r="ADD567" s="1"/>
  <c r="ACX575"/>
  <c r="ADD575" s="1"/>
  <c r="ACX574"/>
  <c r="ADD574" s="1"/>
  <c r="ACX570"/>
  <c r="ADD570" s="1"/>
  <c r="ACX572"/>
  <c r="ADD572" s="1"/>
  <c r="ACX568"/>
  <c r="ADD568" s="1"/>
  <c r="ACX566"/>
  <c r="ADD566" s="1"/>
  <c r="ACX564"/>
  <c r="ADD564" s="1"/>
  <c r="APV563"/>
  <c r="AQB563" s="1"/>
  <c r="APV576"/>
  <c r="AQB576" s="1"/>
  <c r="APV569"/>
  <c r="AQB569" s="1"/>
  <c r="APV573"/>
  <c r="AQB573" s="1"/>
  <c r="APV565"/>
  <c r="AQB565" s="1"/>
  <c r="APV571"/>
  <c r="AQB571" s="1"/>
  <c r="APV567"/>
  <c r="AQB567" s="1"/>
  <c r="APV575"/>
  <c r="AQB575" s="1"/>
  <c r="APV574"/>
  <c r="AQB574" s="1"/>
  <c r="APV570"/>
  <c r="AQB570" s="1"/>
  <c r="APV564"/>
  <c r="AQB564" s="1"/>
  <c r="APV572"/>
  <c r="AQB572" s="1"/>
  <c r="APV568"/>
  <c r="AQB568" s="1"/>
  <c r="APV566"/>
  <c r="AQB566" s="1"/>
  <c r="ATW573"/>
  <c r="AUC573" s="1"/>
  <c r="ATW563"/>
  <c r="AUC563" s="1"/>
  <c r="ATW576"/>
  <c r="AUC576" s="1"/>
  <c r="ATW575"/>
  <c r="AUC575" s="1"/>
  <c r="ATW565"/>
  <c r="AUC565" s="1"/>
  <c r="ATW571"/>
  <c r="AUC571" s="1"/>
  <c r="ATW567"/>
  <c r="AUC567" s="1"/>
  <c r="ATW569"/>
  <c r="AUC569" s="1"/>
  <c r="ATW574"/>
  <c r="AUC574" s="1"/>
  <c r="ATW572"/>
  <c r="AUC572" s="1"/>
  <c r="ATW568"/>
  <c r="AUC568" s="1"/>
  <c r="ATW566"/>
  <c r="AUC566" s="1"/>
  <c r="ATW564"/>
  <c r="AUC564" s="1"/>
  <c r="ATW570"/>
  <c r="AUC570" s="1"/>
  <c r="AMP573"/>
  <c r="AMV573" s="1"/>
  <c r="AMP576"/>
  <c r="AMV576" s="1"/>
  <c r="AMP569"/>
  <c r="AMV569" s="1"/>
  <c r="AMP565"/>
  <c r="AMV565" s="1"/>
  <c r="AMP563"/>
  <c r="AMV563" s="1"/>
  <c r="AMP571"/>
  <c r="AMV571" s="1"/>
  <c r="AMP567"/>
  <c r="AMV567" s="1"/>
  <c r="AMP575"/>
  <c r="AMV575" s="1"/>
  <c r="AMP574"/>
  <c r="AMV574" s="1"/>
  <c r="AMP570"/>
  <c r="AMV570" s="1"/>
  <c r="AMP564"/>
  <c r="AMV564" s="1"/>
  <c r="AMP572"/>
  <c r="AMV572" s="1"/>
  <c r="AMP568"/>
  <c r="AMV568" s="1"/>
  <c r="AMP566"/>
  <c r="AMV566" s="1"/>
  <c r="AOF573"/>
  <c r="AOL573" s="1"/>
  <c r="AOF569"/>
  <c r="AOL569" s="1"/>
  <c r="AOF565"/>
  <c r="AOL565" s="1"/>
  <c r="AOF563"/>
  <c r="AOL563" s="1"/>
  <c r="AOF571"/>
  <c r="AOL571" s="1"/>
  <c r="AOF576"/>
  <c r="AOL576" s="1"/>
  <c r="AOF567"/>
  <c r="AOL567" s="1"/>
  <c r="AOF575"/>
  <c r="AOL575" s="1"/>
  <c r="AOF574"/>
  <c r="AOL574" s="1"/>
  <c r="AOF572"/>
  <c r="AOL572" s="1"/>
  <c r="AOF568"/>
  <c r="AOL568" s="1"/>
  <c r="AOF566"/>
  <c r="AOL566" s="1"/>
  <c r="AOF570"/>
  <c r="AOL570" s="1"/>
  <c r="AOF564"/>
  <c r="AOL564" s="1"/>
  <c r="AQQ563"/>
  <c r="AQW563" s="1"/>
  <c r="AQQ576"/>
  <c r="AQW576" s="1"/>
  <c r="AQQ575"/>
  <c r="AQW575" s="1"/>
  <c r="AQQ573"/>
  <c r="AQW573" s="1"/>
  <c r="AQQ565"/>
  <c r="AQW565" s="1"/>
  <c r="AQQ571"/>
  <c r="AQW571" s="1"/>
  <c r="AQQ567"/>
  <c r="AQW567" s="1"/>
  <c r="AQQ569"/>
  <c r="AQW569" s="1"/>
  <c r="AQQ574"/>
  <c r="AQW574" s="1"/>
  <c r="AQQ572"/>
  <c r="AQW572" s="1"/>
  <c r="AQQ568"/>
  <c r="AQW568" s="1"/>
  <c r="AQQ566"/>
  <c r="AQW566" s="1"/>
  <c r="AQQ570"/>
  <c r="AQW570" s="1"/>
  <c r="AQQ564"/>
  <c r="AQW564" s="1"/>
  <c r="AQ573"/>
  <c r="AW573" s="1"/>
  <c r="AQ576"/>
  <c r="AW576" s="1"/>
  <c r="AQ575"/>
  <c r="AW575" s="1"/>
  <c r="AQ565"/>
  <c r="AW565" s="1"/>
  <c r="AQ563"/>
  <c r="AW563" s="1"/>
  <c r="AQ571"/>
  <c r="AW571" s="1"/>
  <c r="AQ567"/>
  <c r="AW567" s="1"/>
  <c r="AQ569"/>
  <c r="AW569" s="1"/>
  <c r="AQ574"/>
  <c r="AW574" s="1"/>
  <c r="AQ572"/>
  <c r="AW572" s="1"/>
  <c r="AQ568"/>
  <c r="AW568" s="1"/>
  <c r="AQ566"/>
  <c r="AW566" s="1"/>
  <c r="AQ564"/>
  <c r="AW564" s="1"/>
  <c r="AQ570"/>
  <c r="AW570" s="1"/>
  <c r="CG573"/>
  <c r="CM573" s="1"/>
  <c r="CG576"/>
  <c r="CM576" s="1"/>
  <c r="CG565"/>
  <c r="CM565" s="1"/>
  <c r="CG563"/>
  <c r="CM563" s="1"/>
  <c r="CG571"/>
  <c r="CM571" s="1"/>
  <c r="CG567"/>
  <c r="CM567" s="1"/>
  <c r="CG569"/>
  <c r="CM569" s="1"/>
  <c r="CG575"/>
  <c r="CM575" s="1"/>
  <c r="CG574"/>
  <c r="CM574" s="1"/>
  <c r="CG570"/>
  <c r="CM570" s="1"/>
  <c r="CG572"/>
  <c r="CM572" s="1"/>
  <c r="CG568"/>
  <c r="CM568" s="1"/>
  <c r="CG566"/>
  <c r="CM566" s="1"/>
  <c r="CG564"/>
  <c r="CM564" s="1"/>
  <c r="HC573"/>
  <c r="HI573" s="1"/>
  <c r="HC563"/>
  <c r="HI563" s="1"/>
  <c r="HC576"/>
  <c r="HI576" s="1"/>
  <c r="HC569"/>
  <c r="HI569" s="1"/>
  <c r="HC575"/>
  <c r="HI575" s="1"/>
  <c r="HC565"/>
  <c r="HI565" s="1"/>
  <c r="HC571"/>
  <c r="HI571" s="1"/>
  <c r="HC567"/>
  <c r="HI567" s="1"/>
  <c r="HC574"/>
  <c r="HI574" s="1"/>
  <c r="HC572"/>
  <c r="HI572" s="1"/>
  <c r="HC568"/>
  <c r="HI568" s="1"/>
  <c r="HC566"/>
  <c r="HI566" s="1"/>
  <c r="HC564"/>
  <c r="HI564" s="1"/>
  <c r="HC570"/>
  <c r="HI570" s="1"/>
  <c r="LD573"/>
  <c r="LJ573" s="1"/>
  <c r="LD569"/>
  <c r="LJ569" s="1"/>
  <c r="LD565"/>
  <c r="LJ565" s="1"/>
  <c r="LD563"/>
  <c r="LJ563" s="1"/>
  <c r="LD571"/>
  <c r="LJ571" s="1"/>
  <c r="LD576"/>
  <c r="LJ576" s="1"/>
  <c r="LD567"/>
  <c r="LJ567" s="1"/>
  <c r="LD575"/>
  <c r="LJ575" s="1"/>
  <c r="LD570"/>
  <c r="LJ570" s="1"/>
  <c r="LD574"/>
  <c r="LJ574" s="1"/>
  <c r="LD572"/>
  <c r="LJ572" s="1"/>
  <c r="LD568"/>
  <c r="LJ568" s="1"/>
  <c r="LD566"/>
  <c r="LJ566" s="1"/>
  <c r="LD564"/>
  <c r="LJ564" s="1"/>
  <c r="MT573"/>
  <c r="MZ573" s="1"/>
  <c r="MT576"/>
  <c r="MZ576" s="1"/>
  <c r="MT569"/>
  <c r="MZ569" s="1"/>
  <c r="MT565"/>
  <c r="MZ565" s="1"/>
  <c r="MT563"/>
  <c r="MZ563" s="1"/>
  <c r="MT571"/>
  <c r="MZ571" s="1"/>
  <c r="MT567"/>
  <c r="MZ567" s="1"/>
  <c r="MT575"/>
  <c r="MZ575" s="1"/>
  <c r="MT574"/>
  <c r="MZ574" s="1"/>
  <c r="MT570"/>
  <c r="MZ570" s="1"/>
  <c r="MT572"/>
  <c r="MZ572" s="1"/>
  <c r="MT568"/>
  <c r="MZ568" s="1"/>
  <c r="MT566"/>
  <c r="MZ566" s="1"/>
  <c r="MT564"/>
  <c r="MZ564" s="1"/>
  <c r="PZ573"/>
  <c r="QF573" s="1"/>
  <c r="PZ563"/>
  <c r="QF563" s="1"/>
  <c r="PZ576"/>
  <c r="QF576" s="1"/>
  <c r="PZ569"/>
  <c r="QF569" s="1"/>
  <c r="PZ565"/>
  <c r="QF565" s="1"/>
  <c r="PZ571"/>
  <c r="QF571" s="1"/>
  <c r="PZ567"/>
  <c r="QF567" s="1"/>
  <c r="PZ575"/>
  <c r="QF575" s="1"/>
  <c r="PZ574"/>
  <c r="QF574" s="1"/>
  <c r="PZ570"/>
  <c r="QF570" s="1"/>
  <c r="PZ572"/>
  <c r="QF572" s="1"/>
  <c r="PZ568"/>
  <c r="QF568" s="1"/>
  <c r="PZ566"/>
  <c r="QF566" s="1"/>
  <c r="PZ564"/>
  <c r="QF564" s="1"/>
  <c r="RP573"/>
  <c r="RV573" s="1"/>
  <c r="RP563"/>
  <c r="RV563" s="1"/>
  <c r="RP569"/>
  <c r="RV569" s="1"/>
  <c r="RP565"/>
  <c r="RV565" s="1"/>
  <c r="RP571"/>
  <c r="RV571" s="1"/>
  <c r="RP576"/>
  <c r="RV576" s="1"/>
  <c r="RP567"/>
  <c r="RV567" s="1"/>
  <c r="RP575"/>
  <c r="RV575" s="1"/>
  <c r="RP574"/>
  <c r="RV574" s="1"/>
  <c r="RP572"/>
  <c r="RV572" s="1"/>
  <c r="RP568"/>
  <c r="RV568" s="1"/>
  <c r="RP566"/>
  <c r="RV566" s="1"/>
  <c r="RP564"/>
  <c r="RV564" s="1"/>
  <c r="RP570"/>
  <c r="RV570" s="1"/>
  <c r="WL573"/>
  <c r="WR573" s="1"/>
  <c r="WL576"/>
  <c r="WR576" s="1"/>
  <c r="WL569"/>
  <c r="WR569" s="1"/>
  <c r="WL565"/>
  <c r="WR565" s="1"/>
  <c r="WL563"/>
  <c r="WR563" s="1"/>
  <c r="WL571"/>
  <c r="WR571" s="1"/>
  <c r="WL567"/>
  <c r="WR567" s="1"/>
  <c r="WL575"/>
  <c r="WR575" s="1"/>
  <c r="WL574"/>
  <c r="WR574" s="1"/>
  <c r="WL570"/>
  <c r="WR570" s="1"/>
  <c r="WL572"/>
  <c r="WR572" s="1"/>
  <c r="WL568"/>
  <c r="WR568" s="1"/>
  <c r="WL566"/>
  <c r="WR566" s="1"/>
  <c r="WL564"/>
  <c r="WR564" s="1"/>
  <c r="YB573"/>
  <c r="YH573" s="1"/>
  <c r="YB569"/>
  <c r="YH569" s="1"/>
  <c r="YB565"/>
  <c r="YH565" s="1"/>
  <c r="YB563"/>
  <c r="YH563" s="1"/>
  <c r="YB571"/>
  <c r="YH571" s="1"/>
  <c r="YB576"/>
  <c r="YH576" s="1"/>
  <c r="YB567"/>
  <c r="YH567" s="1"/>
  <c r="YB575"/>
  <c r="YH575" s="1"/>
  <c r="YB574"/>
  <c r="YH574" s="1"/>
  <c r="YB572"/>
  <c r="YH572" s="1"/>
  <c r="YB568"/>
  <c r="YH568" s="1"/>
  <c r="YB566"/>
  <c r="YH566" s="1"/>
  <c r="YB564"/>
  <c r="YH564" s="1"/>
  <c r="YB570"/>
  <c r="YH570" s="1"/>
  <c r="ZR573"/>
  <c r="ZX573" s="1"/>
  <c r="ZR576"/>
  <c r="ZX576" s="1"/>
  <c r="ZR569"/>
  <c r="ZX569" s="1"/>
  <c r="ZR565"/>
  <c r="ZX565" s="1"/>
  <c r="ZR563"/>
  <c r="ZX563" s="1"/>
  <c r="ZR571"/>
  <c r="ZX571" s="1"/>
  <c r="ZR567"/>
  <c r="ZX567" s="1"/>
  <c r="ZR575"/>
  <c r="ZX575" s="1"/>
  <c r="ZR574"/>
  <c r="ZX574" s="1"/>
  <c r="ZR570"/>
  <c r="ZX570" s="1"/>
  <c r="ZR572"/>
  <c r="ZX572" s="1"/>
  <c r="ZR568"/>
  <c r="ZX568" s="1"/>
  <c r="ZR566"/>
  <c r="ZX566" s="1"/>
  <c r="ZR564"/>
  <c r="ZX564" s="1"/>
  <c r="ABH573"/>
  <c r="ABN573" s="1"/>
  <c r="ABH569"/>
  <c r="ABN569" s="1"/>
  <c r="ABH565"/>
  <c r="ABN565" s="1"/>
  <c r="ABH563"/>
  <c r="ABN563" s="1"/>
  <c r="ABH571"/>
  <c r="ABN571" s="1"/>
  <c r="ABH576"/>
  <c r="ABN576" s="1"/>
  <c r="ABH567"/>
  <c r="ABN567" s="1"/>
  <c r="ABH575"/>
  <c r="ABN575" s="1"/>
  <c r="ABH574"/>
  <c r="ABN574" s="1"/>
  <c r="ABH572"/>
  <c r="ABN572" s="1"/>
  <c r="ABH568"/>
  <c r="ABN568" s="1"/>
  <c r="ABH566"/>
  <c r="ABN566" s="1"/>
  <c r="ABH564"/>
  <c r="ABN564" s="1"/>
  <c r="ABH570"/>
  <c r="ABN570" s="1"/>
  <c r="AJJ573"/>
  <c r="AJP573" s="1"/>
  <c r="AJJ563"/>
  <c r="AJP563" s="1"/>
  <c r="AJJ576"/>
  <c r="AJP576" s="1"/>
  <c r="AJJ569"/>
  <c r="AJP569" s="1"/>
  <c r="AJJ565"/>
  <c r="AJP565" s="1"/>
  <c r="AJJ571"/>
  <c r="AJP571" s="1"/>
  <c r="AJJ567"/>
  <c r="AJP567" s="1"/>
  <c r="AJJ575"/>
  <c r="AJP575" s="1"/>
  <c r="AJJ574"/>
  <c r="AJP574" s="1"/>
  <c r="AJJ570"/>
  <c r="AJP570" s="1"/>
  <c r="AJJ572"/>
  <c r="AJP572" s="1"/>
  <c r="AJJ568"/>
  <c r="AJP568" s="1"/>
  <c r="AJJ566"/>
  <c r="AJP566" s="1"/>
  <c r="AJJ564"/>
  <c r="AJP564" s="1"/>
  <c r="AKZ573"/>
  <c r="ALF573" s="1"/>
  <c r="AKZ569"/>
  <c r="ALF569" s="1"/>
  <c r="AKZ565"/>
  <c r="ALF565" s="1"/>
  <c r="AKZ563"/>
  <c r="ALF563" s="1"/>
  <c r="AKZ571"/>
  <c r="ALF571" s="1"/>
  <c r="AKZ576"/>
  <c r="ALF576" s="1"/>
  <c r="AKZ567"/>
  <c r="ALF567" s="1"/>
  <c r="AKZ575"/>
  <c r="ALF575" s="1"/>
  <c r="AKZ574"/>
  <c r="ALF574" s="1"/>
  <c r="AKZ572"/>
  <c r="ALF572" s="1"/>
  <c r="AKZ568"/>
  <c r="ALF568" s="1"/>
  <c r="AKZ566"/>
  <c r="ALF566" s="1"/>
  <c r="AKZ564"/>
  <c r="ALF564" s="1"/>
  <c r="AKZ570"/>
  <c r="ALF570" s="1"/>
  <c r="ASG573"/>
  <c r="ASM573" s="1"/>
  <c r="ASG576"/>
  <c r="ASM576" s="1"/>
  <c r="ASG565"/>
  <c r="ASM565" s="1"/>
  <c r="ASG563"/>
  <c r="ASM563" s="1"/>
  <c r="ASG571"/>
  <c r="ASM571" s="1"/>
  <c r="ASG567"/>
  <c r="ASM567" s="1"/>
  <c r="ASG575"/>
  <c r="ASM575" s="1"/>
  <c r="ASG569"/>
  <c r="ASM569" s="1"/>
  <c r="ASG574"/>
  <c r="ASM574" s="1"/>
  <c r="ASG570"/>
  <c r="ASM570" s="1"/>
  <c r="ASG572"/>
  <c r="ASM572" s="1"/>
  <c r="ASG568"/>
  <c r="ASM568" s="1"/>
  <c r="ASG566"/>
  <c r="ASM566" s="1"/>
  <c r="ASG564"/>
  <c r="ASM564" s="1"/>
  <c r="IS573"/>
  <c r="IY573" s="1"/>
  <c r="IS563"/>
  <c r="IY563" s="1"/>
  <c r="IS576"/>
  <c r="IY576" s="1"/>
  <c r="IS565"/>
  <c r="IY565" s="1"/>
  <c r="IS571"/>
  <c r="IY571" s="1"/>
  <c r="IS567"/>
  <c r="IY567" s="1"/>
  <c r="IS575"/>
  <c r="IY575" s="1"/>
  <c r="IS569"/>
  <c r="IY569" s="1"/>
  <c r="IS574"/>
  <c r="IY574" s="1"/>
  <c r="IS570"/>
  <c r="IY570" s="1"/>
  <c r="IS572"/>
  <c r="IY572" s="1"/>
  <c r="IS568"/>
  <c r="IY568" s="1"/>
  <c r="IS566"/>
  <c r="IY566" s="1"/>
  <c r="IS564"/>
  <c r="IY564" s="1"/>
  <c r="TF573"/>
  <c r="TL573" s="1"/>
  <c r="TF576"/>
  <c r="TL576" s="1"/>
  <c r="TF569"/>
  <c r="TL569" s="1"/>
  <c r="TF565"/>
  <c r="TL565" s="1"/>
  <c r="TF563"/>
  <c r="TL563" s="1"/>
  <c r="TF571"/>
  <c r="TL571" s="1"/>
  <c r="TF567"/>
  <c r="TL567" s="1"/>
  <c r="TF575"/>
  <c r="TL575" s="1"/>
  <c r="TF574"/>
  <c r="TL574" s="1"/>
  <c r="TF570"/>
  <c r="TL570" s="1"/>
  <c r="TF572"/>
  <c r="TL572" s="1"/>
  <c r="TF568"/>
  <c r="TL568" s="1"/>
  <c r="TF566"/>
  <c r="TL566" s="1"/>
  <c r="TF564"/>
  <c r="TL564" s="1"/>
  <c r="ATB563"/>
  <c r="ATH563" s="1"/>
  <c r="ATB576"/>
  <c r="ATH576" s="1"/>
  <c r="ATB569"/>
  <c r="ATH569" s="1"/>
  <c r="ATB573"/>
  <c r="ATH573" s="1"/>
  <c r="ATB565"/>
  <c r="ATH565" s="1"/>
  <c r="ATB571"/>
  <c r="ATH571" s="1"/>
  <c r="ATB567"/>
  <c r="ATH567" s="1"/>
  <c r="ATB575"/>
  <c r="ATH575" s="1"/>
  <c r="ATB574"/>
  <c r="ATH574" s="1"/>
  <c r="ATB570"/>
  <c r="ATH570" s="1"/>
  <c r="ATB564"/>
  <c r="ATH564" s="1"/>
  <c r="ATB572"/>
  <c r="ATH572" s="1"/>
  <c r="ATB568"/>
  <c r="ATH568" s="1"/>
  <c r="ATB566"/>
  <c r="ATH566" s="1"/>
  <c r="AIO573"/>
  <c r="AIU573" s="1"/>
  <c r="AIO563"/>
  <c r="AIU563" s="1"/>
  <c r="AIO576"/>
  <c r="AIU576" s="1"/>
  <c r="AIO565"/>
  <c r="AIU565" s="1"/>
  <c r="AIO571"/>
  <c r="AIU571" s="1"/>
  <c r="AIO567"/>
  <c r="AIU567" s="1"/>
  <c r="AIO575"/>
  <c r="AIU575" s="1"/>
  <c r="AIO569"/>
  <c r="AIU569" s="1"/>
  <c r="AIO574"/>
  <c r="AIU574" s="1"/>
  <c r="AIO572"/>
  <c r="AIU572" s="1"/>
  <c r="AIO568"/>
  <c r="AIU568" s="1"/>
  <c r="AIO566"/>
  <c r="AIU566" s="1"/>
  <c r="AIO564"/>
  <c r="AIU564" s="1"/>
  <c r="AIO570"/>
  <c r="AIU570" s="1"/>
  <c r="ARL563"/>
  <c r="ARR563" s="1"/>
  <c r="ARL569"/>
  <c r="ARR569" s="1"/>
  <c r="ARL573"/>
  <c r="ARR573" s="1"/>
  <c r="ARL565"/>
  <c r="ARR565" s="1"/>
  <c r="ARL571"/>
  <c r="ARR571" s="1"/>
  <c r="ARL576"/>
  <c r="ARR576" s="1"/>
  <c r="ARL567"/>
  <c r="ARR567" s="1"/>
  <c r="ARL575"/>
  <c r="ARR575" s="1"/>
  <c r="ARL574"/>
  <c r="ARR574" s="1"/>
  <c r="ARL572"/>
  <c r="ARR572" s="1"/>
  <c r="ARL568"/>
  <c r="ARR568" s="1"/>
  <c r="ARL566"/>
  <c r="ARR566" s="1"/>
  <c r="ARL564"/>
  <c r="ARR564" s="1"/>
  <c r="ARL570"/>
  <c r="ARR570" s="1"/>
  <c r="DW573"/>
  <c r="EC573" s="1"/>
  <c r="DW576"/>
  <c r="EC576" s="1"/>
  <c r="DW575"/>
  <c r="EC575" s="1"/>
  <c r="DW565"/>
  <c r="EC565" s="1"/>
  <c r="DW563"/>
  <c r="EC563" s="1"/>
  <c r="DW571"/>
  <c r="EC571" s="1"/>
  <c r="DW567"/>
  <c r="EC567" s="1"/>
  <c r="DW569"/>
  <c r="EC569" s="1"/>
  <c r="DW574"/>
  <c r="EC574" s="1"/>
  <c r="DW572"/>
  <c r="EC572" s="1"/>
  <c r="DW568"/>
  <c r="EC568" s="1"/>
  <c r="DW566"/>
  <c r="EC566" s="1"/>
  <c r="DW564"/>
  <c r="EC564" s="1"/>
  <c r="DW570"/>
  <c r="EC570" s="1"/>
  <c r="FM573"/>
  <c r="FS573" s="1"/>
  <c r="FM576"/>
  <c r="FS576" s="1"/>
  <c r="FM565"/>
  <c r="FS565" s="1"/>
  <c r="FM563"/>
  <c r="FS563" s="1"/>
  <c r="FM571"/>
  <c r="FS571" s="1"/>
  <c r="FM567"/>
  <c r="FS567" s="1"/>
  <c r="FM569"/>
  <c r="FS569" s="1"/>
  <c r="FM575"/>
  <c r="FS575" s="1"/>
  <c r="FM574"/>
  <c r="FS574" s="1"/>
  <c r="FM570"/>
  <c r="FS570" s="1"/>
  <c r="FM572"/>
  <c r="FS572" s="1"/>
  <c r="FM568"/>
  <c r="FS568" s="1"/>
  <c r="FM566"/>
  <c r="FS566" s="1"/>
  <c r="FM564"/>
  <c r="FS564" s="1"/>
  <c r="HX573"/>
  <c r="ID573" s="1"/>
  <c r="HX563"/>
  <c r="ID563" s="1"/>
  <c r="HX569"/>
  <c r="ID569" s="1"/>
  <c r="HX565"/>
  <c r="ID565" s="1"/>
  <c r="HX571"/>
  <c r="ID571" s="1"/>
  <c r="HX576"/>
  <c r="ID576" s="1"/>
  <c r="HX567"/>
  <c r="ID567" s="1"/>
  <c r="HX575"/>
  <c r="ID575" s="1"/>
  <c r="HX570"/>
  <c r="ID570" s="1"/>
  <c r="HX574"/>
  <c r="ID574" s="1"/>
  <c r="HX572"/>
  <c r="ID572" s="1"/>
  <c r="HX568"/>
  <c r="ID568" s="1"/>
  <c r="HX566"/>
  <c r="ID566" s="1"/>
  <c r="HX564"/>
  <c r="ID564" s="1"/>
  <c r="NO573"/>
  <c r="NU573" s="1"/>
  <c r="NO576"/>
  <c r="NU576" s="1"/>
  <c r="NO575"/>
  <c r="NU575" s="1"/>
  <c r="NO565"/>
  <c r="NU565" s="1"/>
  <c r="NO563"/>
  <c r="NU563" s="1"/>
  <c r="NO571"/>
  <c r="NU571" s="1"/>
  <c r="NO567"/>
  <c r="NU567" s="1"/>
  <c r="NO569"/>
  <c r="NU569" s="1"/>
  <c r="NO574"/>
  <c r="NU574" s="1"/>
  <c r="NO572"/>
  <c r="NU572" s="1"/>
  <c r="NO568"/>
  <c r="NU568" s="1"/>
  <c r="NO566"/>
  <c r="NU566" s="1"/>
  <c r="NO564"/>
  <c r="NU564" s="1"/>
  <c r="NO570"/>
  <c r="NU570" s="1"/>
  <c r="QU573"/>
  <c r="RA573" s="1"/>
  <c r="QU576"/>
  <c r="RA576" s="1"/>
  <c r="QU575"/>
  <c r="RA575" s="1"/>
  <c r="QU565"/>
  <c r="RA565" s="1"/>
  <c r="QU563"/>
  <c r="RA563" s="1"/>
  <c r="QU571"/>
  <c r="RA571" s="1"/>
  <c r="QU567"/>
  <c r="RA567" s="1"/>
  <c r="QU569"/>
  <c r="RA569" s="1"/>
  <c r="QU574"/>
  <c r="RA574" s="1"/>
  <c r="QU572"/>
  <c r="RA572" s="1"/>
  <c r="QU568"/>
  <c r="RA568" s="1"/>
  <c r="QU566"/>
  <c r="RA566" s="1"/>
  <c r="QU564"/>
  <c r="RA564" s="1"/>
  <c r="QU570"/>
  <c r="RA570" s="1"/>
  <c r="AEN573"/>
  <c r="AET573" s="1"/>
  <c r="AEN569"/>
  <c r="AET569" s="1"/>
  <c r="AEN565"/>
  <c r="AET565" s="1"/>
  <c r="AEN563"/>
  <c r="AET563" s="1"/>
  <c r="AEN571"/>
  <c r="AET571" s="1"/>
  <c r="AEN576"/>
  <c r="AET576" s="1"/>
  <c r="AEN567"/>
  <c r="AET567" s="1"/>
  <c r="AEN575"/>
  <c r="AET575" s="1"/>
  <c r="AEN574"/>
  <c r="AET574" s="1"/>
  <c r="AEN572"/>
  <c r="AET572" s="1"/>
  <c r="AEN568"/>
  <c r="AET568" s="1"/>
  <c r="AEN566"/>
  <c r="AET566" s="1"/>
  <c r="AEN564"/>
  <c r="AET564" s="1"/>
  <c r="AEN570"/>
  <c r="AET570" s="1"/>
  <c r="AGD573"/>
  <c r="AGJ573" s="1"/>
  <c r="AGD576"/>
  <c r="AGJ576" s="1"/>
  <c r="AGD569"/>
  <c r="AGJ569" s="1"/>
  <c r="AGD565"/>
  <c r="AGJ565" s="1"/>
  <c r="AGD563"/>
  <c r="AGJ563" s="1"/>
  <c r="AGD571"/>
  <c r="AGJ571" s="1"/>
  <c r="AGD567"/>
  <c r="AGJ567" s="1"/>
  <c r="AGD575"/>
  <c r="AGJ575" s="1"/>
  <c r="AGD574"/>
  <c r="AGJ574" s="1"/>
  <c r="AGD570"/>
  <c r="AGJ570" s="1"/>
  <c r="AGD572"/>
  <c r="AGJ572" s="1"/>
  <c r="AGD568"/>
  <c r="AGJ568" s="1"/>
  <c r="AGD566"/>
  <c r="AGJ566" s="1"/>
  <c r="AGD564"/>
  <c r="AGJ564" s="1"/>
  <c r="AHT573"/>
  <c r="AHZ573" s="1"/>
  <c r="AHT569"/>
  <c r="AHZ569" s="1"/>
  <c r="AHT565"/>
  <c r="AHZ565" s="1"/>
  <c r="AHT563"/>
  <c r="AHZ563" s="1"/>
  <c r="AHT571"/>
  <c r="AHZ571" s="1"/>
  <c r="AHT576"/>
  <c r="AHZ576" s="1"/>
  <c r="AHT567"/>
  <c r="AHZ567" s="1"/>
  <c r="AHT575"/>
  <c r="AHZ575" s="1"/>
  <c r="AHT574"/>
  <c r="AHZ574" s="1"/>
  <c r="AHT572"/>
  <c r="AHZ572" s="1"/>
  <c r="AHT568"/>
  <c r="AHZ568" s="1"/>
  <c r="AHT566"/>
  <c r="AHZ566" s="1"/>
  <c r="AHT564"/>
  <c r="AHZ564" s="1"/>
  <c r="AHT570"/>
  <c r="AHZ570" s="1"/>
  <c r="AUR563"/>
  <c r="AUX563" s="1"/>
  <c r="AUR569"/>
  <c r="AUX569" s="1"/>
  <c r="AUR573"/>
  <c r="AUX573" s="1"/>
  <c r="AUR565"/>
  <c r="AUX565" s="1"/>
  <c r="AUR571"/>
  <c r="AUX571" s="1"/>
  <c r="AUR576"/>
  <c r="AUX576" s="1"/>
  <c r="AUR567"/>
  <c r="AUX567" s="1"/>
  <c r="AUR575"/>
  <c r="AUX575" s="1"/>
  <c r="AUR574"/>
  <c r="AUX574" s="1"/>
  <c r="AUR572"/>
  <c r="AUX572" s="1"/>
  <c r="AUR568"/>
  <c r="AUX568" s="1"/>
  <c r="AUR566"/>
  <c r="AUX566" s="1"/>
  <c r="AUR564"/>
  <c r="AUX564" s="1"/>
  <c r="AUR570"/>
  <c r="AUX570" s="1"/>
  <c r="AFI573"/>
  <c r="AFO573" s="1"/>
  <c r="AFI576"/>
  <c r="AFO576" s="1"/>
  <c r="AFI565"/>
  <c r="AFO565" s="1"/>
  <c r="AFI563"/>
  <c r="AFO563" s="1"/>
  <c r="AFI571"/>
  <c r="AFO571" s="1"/>
  <c r="AFI567"/>
  <c r="AFO567" s="1"/>
  <c r="AFI575"/>
  <c r="AFO575" s="1"/>
  <c r="AFI569"/>
  <c r="AFO569" s="1"/>
  <c r="ACC573"/>
  <c r="ACI573" s="1"/>
  <c r="ACC576"/>
  <c r="ACI576" s="1"/>
  <c r="ACC565"/>
  <c r="ACI565" s="1"/>
  <c r="ACC563"/>
  <c r="ACI563" s="1"/>
  <c r="ACC571"/>
  <c r="ACI571" s="1"/>
  <c r="ACC567"/>
  <c r="ACI567" s="1"/>
  <c r="ACC575"/>
  <c r="ACI575" s="1"/>
  <c r="ACC569"/>
  <c r="ACI569" s="1"/>
  <c r="YW573"/>
  <c r="ZC573" s="1"/>
  <c r="YW576"/>
  <c r="ZC576" s="1"/>
  <c r="YW565"/>
  <c r="ZC565" s="1"/>
  <c r="YW563"/>
  <c r="ZC563" s="1"/>
  <c r="YW571"/>
  <c r="ZC571" s="1"/>
  <c r="YW567"/>
  <c r="ZC567" s="1"/>
  <c r="YW575"/>
  <c r="ZC575" s="1"/>
  <c r="YW569"/>
  <c r="ZC569" s="1"/>
  <c r="ER573"/>
  <c r="EX573" s="1"/>
  <c r="ER565"/>
  <c r="EX565" s="1"/>
  <c r="ER563"/>
  <c r="EX563" s="1"/>
  <c r="ER571"/>
  <c r="EX571" s="1"/>
  <c r="ER576"/>
  <c r="EX576" s="1"/>
  <c r="ER567"/>
  <c r="EX567" s="1"/>
  <c r="ER569"/>
  <c r="EX569" s="1"/>
  <c r="ER575"/>
  <c r="EX575" s="1"/>
  <c r="BL573"/>
  <c r="BR573" s="1"/>
  <c r="BL565"/>
  <c r="BR565" s="1"/>
  <c r="BL563"/>
  <c r="BR563" s="1"/>
  <c r="BL571"/>
  <c r="BR571" s="1"/>
  <c r="BL576"/>
  <c r="BR576" s="1"/>
  <c r="BL567"/>
  <c r="BR567" s="1"/>
  <c r="BL569"/>
  <c r="BR569" s="1"/>
  <c r="BL575"/>
  <c r="BR575" s="1"/>
  <c r="UV573"/>
  <c r="VB573" s="1"/>
  <c r="UV569"/>
  <c r="VB569" s="1"/>
  <c r="UV565"/>
  <c r="VB565" s="1"/>
  <c r="UV563"/>
  <c r="VB563" s="1"/>
  <c r="UV571"/>
  <c r="VB571" s="1"/>
  <c r="UV576"/>
  <c r="VB576" s="1"/>
  <c r="UV567"/>
  <c r="VB567" s="1"/>
  <c r="UV575"/>
  <c r="VB575" s="1"/>
  <c r="PE573"/>
  <c r="PK573" s="1"/>
  <c r="PE576"/>
  <c r="PK576" s="1"/>
  <c r="PE565"/>
  <c r="PK565" s="1"/>
  <c r="PE563"/>
  <c r="PK563" s="1"/>
  <c r="PE571"/>
  <c r="PK571" s="1"/>
  <c r="PE567"/>
  <c r="PK567" s="1"/>
  <c r="PE575"/>
  <c r="PK575" s="1"/>
  <c r="PE569"/>
  <c r="PK569" s="1"/>
  <c r="KI573"/>
  <c r="KO573" s="1"/>
  <c r="KI576"/>
  <c r="KO576" s="1"/>
  <c r="KI575"/>
  <c r="KO575" s="1"/>
  <c r="KI565"/>
  <c r="KO565" s="1"/>
  <c r="KI563"/>
  <c r="KO563" s="1"/>
  <c r="KI571"/>
  <c r="KO571" s="1"/>
  <c r="KI567"/>
  <c r="KO567" s="1"/>
  <c r="KI569"/>
  <c r="KO569" s="1"/>
  <c r="ANK573"/>
  <c r="ANQ573" s="1"/>
  <c r="ANK576"/>
  <c r="ANQ576" s="1"/>
  <c r="ANK575"/>
  <c r="ANQ575" s="1"/>
  <c r="ANK565"/>
  <c r="ANQ565" s="1"/>
  <c r="ANK563"/>
  <c r="ANQ563" s="1"/>
  <c r="ANK571"/>
  <c r="ANQ571" s="1"/>
  <c r="ANK567"/>
  <c r="ANQ567" s="1"/>
  <c r="ANK569"/>
  <c r="ANQ569" s="1"/>
  <c r="OJ573"/>
  <c r="OP573" s="1"/>
  <c r="OJ569"/>
  <c r="OP569" s="1"/>
  <c r="OJ565"/>
  <c r="OP565" s="1"/>
  <c r="OJ563"/>
  <c r="OP563" s="1"/>
  <c r="OJ571"/>
  <c r="OP571" s="1"/>
  <c r="OJ576"/>
  <c r="OP576" s="1"/>
  <c r="OJ567"/>
  <c r="OP567" s="1"/>
  <c r="OJ575"/>
  <c r="OP575" s="1"/>
  <c r="GH573"/>
  <c r="GN573" s="1"/>
  <c r="GH576"/>
  <c r="GN576" s="1"/>
  <c r="GH569"/>
  <c r="GN569" s="1"/>
  <c r="GH565"/>
  <c r="GN565" s="1"/>
  <c r="GH563"/>
  <c r="GN563" s="1"/>
  <c r="GH571"/>
  <c r="GN571" s="1"/>
  <c r="GH567"/>
  <c r="GN567" s="1"/>
  <c r="GH575"/>
  <c r="GN575" s="1"/>
  <c r="UA573"/>
  <c r="UG573" s="1"/>
  <c r="UA576"/>
  <c r="UG576" s="1"/>
  <c r="UA575"/>
  <c r="UG575" s="1"/>
  <c r="UA565"/>
  <c r="UG565" s="1"/>
  <c r="UA563"/>
  <c r="UG563" s="1"/>
  <c r="UA571"/>
  <c r="UG571" s="1"/>
  <c r="UA567"/>
  <c r="UG567" s="1"/>
  <c r="UA569"/>
  <c r="UG569" s="1"/>
  <c r="AUK571"/>
  <c r="ATP571"/>
  <c r="ASU571"/>
  <c r="ARZ571"/>
  <c r="ARE571"/>
  <c r="AQJ571"/>
  <c r="APO571"/>
  <c r="AOT571"/>
  <c r="ANY571"/>
  <c r="AND571"/>
  <c r="AMI571"/>
  <c r="ALN571"/>
  <c r="AKS571"/>
  <c r="AJX571"/>
  <c r="AJC571"/>
  <c r="AIH571"/>
  <c r="AHM571"/>
  <c r="AGR571"/>
  <c r="AFW571"/>
  <c r="AFB571"/>
  <c r="AEG571"/>
  <c r="ADL571"/>
  <c r="ACQ571"/>
  <c r="ABV571"/>
  <c r="ABA571"/>
  <c r="AAF571"/>
  <c r="ZK571"/>
  <c r="YP571"/>
  <c r="XU571"/>
  <c r="WZ571"/>
  <c r="WE571"/>
  <c r="VJ571"/>
  <c r="UO571"/>
  <c r="TT571"/>
  <c r="SY571"/>
  <c r="SD571"/>
  <c r="RI571"/>
  <c r="QN571"/>
  <c r="PS571"/>
  <c r="OX571"/>
  <c r="OC571"/>
  <c r="NH571"/>
  <c r="MM571"/>
  <c r="LR571"/>
  <c r="KW571"/>
  <c r="KB571"/>
  <c r="JG571"/>
  <c r="IL571"/>
  <c r="HQ571"/>
  <c r="GV571"/>
  <c r="GA571"/>
  <c r="FF571"/>
  <c r="EK571"/>
  <c r="DP571"/>
  <c r="CU571"/>
  <c r="BZ571"/>
  <c r="BE571"/>
  <c r="AJ571"/>
  <c r="O571"/>
  <c r="AVF571" s="1"/>
  <c r="AUK573"/>
  <c r="ATP573"/>
  <c r="ASU573"/>
  <c r="ARZ573"/>
  <c r="ARE573"/>
  <c r="AQJ573"/>
  <c r="APO573"/>
  <c r="AOT573"/>
  <c r="ANY573"/>
  <c r="AND573"/>
  <c r="AMI573"/>
  <c r="ALN573"/>
  <c r="AKS573"/>
  <c r="AJX573"/>
  <c r="AJC573"/>
  <c r="AIH573"/>
  <c r="AHM573"/>
  <c r="AGR573"/>
  <c r="AFW573"/>
  <c r="AFB573"/>
  <c r="AEG573"/>
  <c r="ADL573"/>
  <c r="ACQ573"/>
  <c r="ABV573"/>
  <c r="ABA573"/>
  <c r="AAF573"/>
  <c r="ZK573"/>
  <c r="YP573"/>
  <c r="XU573"/>
  <c r="WZ573"/>
  <c r="WE573"/>
  <c r="VJ573"/>
  <c r="UO573"/>
  <c r="TT573"/>
  <c r="SY573"/>
  <c r="SD573"/>
  <c r="RI573"/>
  <c r="QN573"/>
  <c r="PS573"/>
  <c r="OX573"/>
  <c r="OC573"/>
  <c r="NH573"/>
  <c r="MM573"/>
  <c r="LR573"/>
  <c r="KW573"/>
  <c r="KB573"/>
  <c r="JG573"/>
  <c r="IL573"/>
  <c r="HQ573"/>
  <c r="GV573"/>
  <c r="GA573"/>
  <c r="FF573"/>
  <c r="EK573"/>
  <c r="DP573"/>
  <c r="CU573"/>
  <c r="BZ573"/>
  <c r="BE573"/>
  <c r="AJ573"/>
  <c r="O573"/>
  <c r="AUK575"/>
  <c r="ATP575"/>
  <c r="ASU575"/>
  <c r="ARZ575"/>
  <c r="ARE575"/>
  <c r="AQJ575"/>
  <c r="APO575"/>
  <c r="AOT575"/>
  <c r="ANY575"/>
  <c r="AND575"/>
  <c r="AMI575"/>
  <c r="ALN575"/>
  <c r="AKS575"/>
  <c r="AJX575"/>
  <c r="AJC575"/>
  <c r="AIH575"/>
  <c r="AHM575"/>
  <c r="AGR575"/>
  <c r="AFW575"/>
  <c r="AFB575"/>
  <c r="AEG575"/>
  <c r="ADL575"/>
  <c r="ACQ575"/>
  <c r="ABV575"/>
  <c r="ABA575"/>
  <c r="AAF575"/>
  <c r="ZK575"/>
  <c r="YP575"/>
  <c r="XU575"/>
  <c r="WZ575"/>
  <c r="WE575"/>
  <c r="VJ575"/>
  <c r="UO575"/>
  <c r="TT575"/>
  <c r="SY575"/>
  <c r="SD575"/>
  <c r="RI575"/>
  <c r="QN575"/>
  <c r="PS575"/>
  <c r="OX575"/>
  <c r="OC575"/>
  <c r="NH575"/>
  <c r="MM575"/>
  <c r="LR575"/>
  <c r="KW575"/>
  <c r="KB575"/>
  <c r="JG575"/>
  <c r="IL575"/>
  <c r="HQ575"/>
  <c r="GV575"/>
  <c r="GA575"/>
  <c r="FF575"/>
  <c r="EK575"/>
  <c r="DP575"/>
  <c r="CU575"/>
  <c r="BZ575"/>
  <c r="BE575"/>
  <c r="AJ575"/>
  <c r="O575"/>
  <c r="AVF575" s="1"/>
  <c r="ATR567"/>
  <c r="ASB567"/>
  <c r="AQL567"/>
  <c r="AOV567"/>
  <c r="ANF567"/>
  <c r="ALP567"/>
  <c r="AJZ567"/>
  <c r="AIJ567"/>
  <c r="AGT567"/>
  <c r="AFD567"/>
  <c r="ADN567"/>
  <c r="ABX567"/>
  <c r="AAH567"/>
  <c r="YR567"/>
  <c r="XB567"/>
  <c r="VL567"/>
  <c r="TV567"/>
  <c r="SF567"/>
  <c r="QP567"/>
  <c r="OZ567"/>
  <c r="NJ567"/>
  <c r="LT567"/>
  <c r="KD567"/>
  <c r="IN567"/>
  <c r="GX567"/>
  <c r="FH567"/>
  <c r="DR567"/>
  <c r="CB567"/>
  <c r="AL567"/>
  <c r="AUM567"/>
  <c r="ASW567"/>
  <c r="ARG567"/>
  <c r="APQ567"/>
  <c r="AOA567"/>
  <c r="AMK567"/>
  <c r="AKU567"/>
  <c r="AJE567"/>
  <c r="AHO567"/>
  <c r="AFY567"/>
  <c r="AEI567"/>
  <c r="ACS567"/>
  <c r="ABC567"/>
  <c r="ZM567"/>
  <c r="XW567"/>
  <c r="WG567"/>
  <c r="UQ567"/>
  <c r="TA567"/>
  <c r="RK567"/>
  <c r="PU567"/>
  <c r="OE567"/>
  <c r="MO567"/>
  <c r="KY567"/>
  <c r="JI567"/>
  <c r="HS567"/>
  <c r="GC567"/>
  <c r="EM567"/>
  <c r="CW567"/>
  <c r="BG567"/>
  <c r="Q567"/>
  <c r="AUM569"/>
  <c r="ATR569"/>
  <c r="ASW569"/>
  <c r="ASB569"/>
  <c r="ARG569"/>
  <c r="AQL569"/>
  <c r="APQ569"/>
  <c r="AOV569"/>
  <c r="AOA569"/>
  <c r="ANF569"/>
  <c r="AMK569"/>
  <c r="ALP569"/>
  <c r="AKU569"/>
  <c r="AJZ569"/>
  <c r="AJE569"/>
  <c r="AIJ569"/>
  <c r="AHO569"/>
  <c r="AGT569"/>
  <c r="AFY569"/>
  <c r="AFD569"/>
  <c r="AEI569"/>
  <c r="ADN569"/>
  <c r="ACS569"/>
  <c r="ABX569"/>
  <c r="ABC569"/>
  <c r="AAH569"/>
  <c r="ZM569"/>
  <c r="YR569"/>
  <c r="XW569"/>
  <c r="XB569"/>
  <c r="WG569"/>
  <c r="VL569"/>
  <c r="UQ569"/>
  <c r="TV569"/>
  <c r="TA569"/>
  <c r="SF569"/>
  <c r="RK569"/>
  <c r="QP569"/>
  <c r="PU569"/>
  <c r="OZ569"/>
  <c r="OE569"/>
  <c r="NJ569"/>
  <c r="MO569"/>
  <c r="LT569"/>
  <c r="KY569"/>
  <c r="KD569"/>
  <c r="JI569"/>
  <c r="IN569"/>
  <c r="HS569"/>
  <c r="GX569"/>
  <c r="GC569"/>
  <c r="FH569"/>
  <c r="DR569"/>
  <c r="CB569"/>
  <c r="AL569"/>
  <c r="EM569"/>
  <c r="CW569"/>
  <c r="BG569"/>
  <c r="Q569"/>
  <c r="AUM571"/>
  <c r="ATR571"/>
  <c r="ASW571"/>
  <c r="ASB571"/>
  <c r="ARG571"/>
  <c r="AQL571"/>
  <c r="APQ571"/>
  <c r="AOV571"/>
  <c r="AOA571"/>
  <c r="ANF571"/>
  <c r="AMK571"/>
  <c r="ALP571"/>
  <c r="AKU571"/>
  <c r="AJZ571"/>
  <c r="AJE571"/>
  <c r="AIJ571"/>
  <c r="AHO571"/>
  <c r="AGT571"/>
  <c r="AFY571"/>
  <c r="AFD571"/>
  <c r="AEI571"/>
  <c r="ADN571"/>
  <c r="ACS571"/>
  <c r="ABX571"/>
  <c r="ABC571"/>
  <c r="AAH571"/>
  <c r="ZM571"/>
  <c r="YR571"/>
  <c r="XW571"/>
  <c r="XB571"/>
  <c r="WG571"/>
  <c r="VL571"/>
  <c r="UQ571"/>
  <c r="TV571"/>
  <c r="TA571"/>
  <c r="SF571"/>
  <c r="RK571"/>
  <c r="QP571"/>
  <c r="PU571"/>
  <c r="OZ571"/>
  <c r="OE571"/>
  <c r="NJ571"/>
  <c r="MO571"/>
  <c r="LT571"/>
  <c r="KY571"/>
  <c r="KD571"/>
  <c r="JI571"/>
  <c r="IN571"/>
  <c r="HS571"/>
  <c r="GX571"/>
  <c r="GC571"/>
  <c r="FH571"/>
  <c r="EM571"/>
  <c r="DR571"/>
  <c r="CW571"/>
  <c r="CB571"/>
  <c r="BG571"/>
  <c r="AL571"/>
  <c r="Q571"/>
  <c r="AUM573"/>
  <c r="ATR573"/>
  <c r="ASW573"/>
  <c r="ASB573"/>
  <c r="ARG573"/>
  <c r="AQL573"/>
  <c r="APQ573"/>
  <c r="AOV573"/>
  <c r="AOA573"/>
  <c r="ANF573"/>
  <c r="AMK573"/>
  <c r="ALP573"/>
  <c r="AKU573"/>
  <c r="AJZ573"/>
  <c r="AJE573"/>
  <c r="AIJ573"/>
  <c r="AHO573"/>
  <c r="AGT573"/>
  <c r="AFY573"/>
  <c r="AFD573"/>
  <c r="AEI573"/>
  <c r="ADN573"/>
  <c r="ACS573"/>
  <c r="ABX573"/>
  <c r="ABC573"/>
  <c r="AAH573"/>
  <c r="ZM573"/>
  <c r="YR573"/>
  <c r="XW573"/>
  <c r="XB573"/>
  <c r="WG573"/>
  <c r="VL573"/>
  <c r="UQ573"/>
  <c r="TV573"/>
  <c r="TA573"/>
  <c r="SF573"/>
  <c r="RK573"/>
  <c r="QP573"/>
  <c r="PU573"/>
  <c r="OZ573"/>
  <c r="OE573"/>
  <c r="NJ573"/>
  <c r="MO573"/>
  <c r="LT573"/>
  <c r="KY573"/>
  <c r="KD573"/>
  <c r="JI573"/>
  <c r="IN573"/>
  <c r="HS573"/>
  <c r="GX573"/>
  <c r="GC573"/>
  <c r="FH573"/>
  <c r="EM573"/>
  <c r="DR573"/>
  <c r="CW573"/>
  <c r="CB573"/>
  <c r="BG573"/>
  <c r="AL573"/>
  <c r="Q573"/>
  <c r="AUM575"/>
  <c r="ATR575"/>
  <c r="ASW575"/>
  <c r="ASB575"/>
  <c r="ARG575"/>
  <c r="AQL575"/>
  <c r="APQ575"/>
  <c r="AOV575"/>
  <c r="AOA575"/>
  <c r="ANF575"/>
  <c r="AMK575"/>
  <c r="ALP575"/>
  <c r="AKU575"/>
  <c r="AJZ575"/>
  <c r="AJE575"/>
  <c r="AIJ575"/>
  <c r="AHO575"/>
  <c r="AGT575"/>
  <c r="AFY575"/>
  <c r="AFD575"/>
  <c r="AEI575"/>
  <c r="ADN575"/>
  <c r="ACS575"/>
  <c r="ABX575"/>
  <c r="ABC575"/>
  <c r="AAH575"/>
  <c r="ZM575"/>
  <c r="YR575"/>
  <c r="XW575"/>
  <c r="XB575"/>
  <c r="WG575"/>
  <c r="VL575"/>
  <c r="UQ575"/>
  <c r="TV575"/>
  <c r="TA575"/>
  <c r="SF575"/>
  <c r="RK575"/>
  <c r="QP575"/>
  <c r="PU575"/>
  <c r="OZ575"/>
  <c r="OE575"/>
  <c r="NJ575"/>
  <c r="MO575"/>
  <c r="LT575"/>
  <c r="KY575"/>
  <c r="KD575"/>
  <c r="JI575"/>
  <c r="IN575"/>
  <c r="HS575"/>
  <c r="GX575"/>
  <c r="GC575"/>
  <c r="FH575"/>
  <c r="EM575"/>
  <c r="DR575"/>
  <c r="CW575"/>
  <c r="CB575"/>
  <c r="BG575"/>
  <c r="AL575"/>
  <c r="Q575"/>
  <c r="AVK579"/>
  <c r="AVK578" s="1"/>
  <c r="T578"/>
  <c r="DB564"/>
  <c r="DH564" s="1"/>
  <c r="KI564"/>
  <c r="KO564" s="1"/>
  <c r="ADS564"/>
  <c r="ADY564" s="1"/>
  <c r="GH564"/>
  <c r="GN564" s="1"/>
  <c r="DB570"/>
  <c r="DH570" s="1"/>
  <c r="GH570"/>
  <c r="GN570" s="1"/>
  <c r="OJ570"/>
  <c r="OP570" s="1"/>
  <c r="UV570"/>
  <c r="VB570" s="1"/>
  <c r="KI570"/>
  <c r="KO570" s="1"/>
  <c r="PE570"/>
  <c r="PK570" s="1"/>
  <c r="SK570"/>
  <c r="SQ570" s="1"/>
  <c r="VQ570"/>
  <c r="VW570" s="1"/>
  <c r="YW570"/>
  <c r="ZC570" s="1"/>
  <c r="ACC570"/>
  <c r="ACI570" s="1"/>
  <c r="AFI570"/>
  <c r="AFO570" s="1"/>
  <c r="AKE570"/>
  <c r="AKK570" s="1"/>
  <c r="ANK570"/>
  <c r="ANQ570" s="1"/>
  <c r="SK564"/>
  <c r="SQ564" s="1"/>
  <c r="ACC564"/>
  <c r="ACI564" s="1"/>
  <c r="ANK564"/>
  <c r="ANQ564" s="1"/>
  <c r="APA564"/>
  <c r="APG564" s="1"/>
  <c r="UA564"/>
  <c r="UG564" s="1"/>
  <c r="BL564"/>
  <c r="BR564" s="1"/>
  <c r="ER564"/>
  <c r="EX564" s="1"/>
  <c r="LY564"/>
  <c r="ME564" s="1"/>
  <c r="OJ564"/>
  <c r="OP564" s="1"/>
  <c r="PE564"/>
  <c r="PK564" s="1"/>
  <c r="VQ564"/>
  <c r="VW564" s="1"/>
  <c r="XG564"/>
  <c r="XM564" s="1"/>
  <c r="YW564"/>
  <c r="ZC564" s="1"/>
  <c r="AAM564"/>
  <c r="AAS564" s="1"/>
  <c r="AFI564"/>
  <c r="AFO564" s="1"/>
  <c r="AGY564"/>
  <c r="AHE564" s="1"/>
  <c r="AKE564"/>
  <c r="AKK564" s="1"/>
  <c r="ALU564"/>
  <c r="AMA564" s="1"/>
  <c r="AVG570"/>
  <c r="AVJ578"/>
  <c r="BL566"/>
  <c r="BR566" s="1"/>
  <c r="DB566"/>
  <c r="DH566" s="1"/>
  <c r="ER566"/>
  <c r="EX566" s="1"/>
  <c r="GH566"/>
  <c r="GN566" s="1"/>
  <c r="KI566"/>
  <c r="KO566" s="1"/>
  <c r="LY566"/>
  <c r="ME566" s="1"/>
  <c r="OJ566"/>
  <c r="OP566" s="1"/>
  <c r="PE566"/>
  <c r="PK566" s="1"/>
  <c r="SK566"/>
  <c r="SQ566" s="1"/>
  <c r="UA566"/>
  <c r="UG566" s="1"/>
  <c r="UV566"/>
  <c r="VB566" s="1"/>
  <c r="VQ566"/>
  <c r="VW566" s="1"/>
  <c r="XG566"/>
  <c r="XM566" s="1"/>
  <c r="YW566"/>
  <c r="ZC566" s="1"/>
  <c r="AAM566"/>
  <c r="AAS566" s="1"/>
  <c r="ACC566"/>
  <c r="ACI566" s="1"/>
  <c r="ADS566"/>
  <c r="ADY566" s="1"/>
  <c r="AFI566"/>
  <c r="AFO566" s="1"/>
  <c r="AGY566"/>
  <c r="AHE566" s="1"/>
  <c r="AKE566"/>
  <c r="AKK566" s="1"/>
  <c r="ALU566"/>
  <c r="AMA566" s="1"/>
  <c r="ANK566"/>
  <c r="ANQ566" s="1"/>
  <c r="APA566"/>
  <c r="APG566" s="1"/>
  <c r="BL568"/>
  <c r="BR568" s="1"/>
  <c r="DB568"/>
  <c r="DH568" s="1"/>
  <c r="ER568"/>
  <c r="EX568" s="1"/>
  <c r="GH568"/>
  <c r="GN568" s="1"/>
  <c r="KI568"/>
  <c r="KO568" s="1"/>
  <c r="LY568"/>
  <c r="ME568" s="1"/>
  <c r="OJ568"/>
  <c r="OP568" s="1"/>
  <c r="PE568"/>
  <c r="PK568" s="1"/>
  <c r="SK568"/>
  <c r="SQ568" s="1"/>
  <c r="UA568"/>
  <c r="UG568" s="1"/>
  <c r="UV568"/>
  <c r="VB568" s="1"/>
  <c r="VQ568"/>
  <c r="VW568" s="1"/>
  <c r="YW568"/>
  <c r="ZC568" s="1"/>
  <c r="ACC568"/>
  <c r="ACI568" s="1"/>
  <c r="AFI568"/>
  <c r="AFO568" s="1"/>
  <c r="ALU568"/>
  <c r="AMA568" s="1"/>
  <c r="ANK568"/>
  <c r="ANQ568" s="1"/>
  <c r="APA568"/>
  <c r="APG568" s="1"/>
  <c r="PE572"/>
  <c r="PK572" s="1"/>
  <c r="YW572"/>
  <c r="ZC572" s="1"/>
  <c r="ACC572"/>
  <c r="ACI572" s="1"/>
  <c r="AFI572"/>
  <c r="AFO572" s="1"/>
  <c r="AVG572"/>
  <c r="BL572"/>
  <c r="BR572" s="1"/>
  <c r="ER572"/>
  <c r="EX572" s="1"/>
  <c r="GH572"/>
  <c r="GN572" s="1"/>
  <c r="OJ572"/>
  <c r="OP572" s="1"/>
  <c r="UV572"/>
  <c r="VB572" s="1"/>
  <c r="ER574"/>
  <c r="EX574" s="1"/>
  <c r="BL574"/>
  <c r="BR574" s="1"/>
  <c r="OJ574"/>
  <c r="OP574" s="1"/>
  <c r="UV574"/>
  <c r="VB574" s="1"/>
  <c r="AVG574"/>
  <c r="AVF568"/>
  <c r="AGY573"/>
  <c r="AHE573" s="1"/>
  <c r="AGY576"/>
  <c r="AHE576" s="1"/>
  <c r="AGY575"/>
  <c r="AHE575" s="1"/>
  <c r="AGY565"/>
  <c r="AHE565" s="1"/>
  <c r="AGY563"/>
  <c r="AHE563" s="1"/>
  <c r="AGY571"/>
  <c r="AHE571" s="1"/>
  <c r="AGY567"/>
  <c r="AHE567" s="1"/>
  <c r="AGY569"/>
  <c r="AHE569" s="1"/>
  <c r="ADS573"/>
  <c r="ADY573" s="1"/>
  <c r="ADS576"/>
  <c r="ADY576" s="1"/>
  <c r="ADS575"/>
  <c r="ADY575" s="1"/>
  <c r="ADS565"/>
  <c r="ADY565" s="1"/>
  <c r="ADS563"/>
  <c r="ADY563" s="1"/>
  <c r="ADS571"/>
  <c r="ADY571" s="1"/>
  <c r="ADS567"/>
  <c r="ADY567" s="1"/>
  <c r="ADS569"/>
  <c r="ADY569" s="1"/>
  <c r="AAM573"/>
  <c r="AAS573" s="1"/>
  <c r="AAM576"/>
  <c r="AAS576" s="1"/>
  <c r="AAM575"/>
  <c r="AAS575" s="1"/>
  <c r="AAM565"/>
  <c r="AAS565" s="1"/>
  <c r="AAM563"/>
  <c r="AAS563" s="1"/>
  <c r="AAM571"/>
  <c r="AAS571" s="1"/>
  <c r="AAM567"/>
  <c r="AAS567" s="1"/>
  <c r="AAM569"/>
  <c r="AAS569" s="1"/>
  <c r="XG573"/>
  <c r="XM573" s="1"/>
  <c r="XG576"/>
  <c r="XM576" s="1"/>
  <c r="XG575"/>
  <c r="XM575" s="1"/>
  <c r="XG565"/>
  <c r="XM565" s="1"/>
  <c r="XG563"/>
  <c r="XM563" s="1"/>
  <c r="XG571"/>
  <c r="XM571" s="1"/>
  <c r="XG567"/>
  <c r="XM567" s="1"/>
  <c r="XG569"/>
  <c r="XM569" s="1"/>
  <c r="VQ573"/>
  <c r="VW573" s="1"/>
  <c r="VQ576"/>
  <c r="VW576" s="1"/>
  <c r="VQ565"/>
  <c r="VW565" s="1"/>
  <c r="VQ563"/>
  <c r="VW563" s="1"/>
  <c r="VQ571"/>
  <c r="VW571" s="1"/>
  <c r="VQ567"/>
  <c r="VW567" s="1"/>
  <c r="VQ575"/>
  <c r="VW575" s="1"/>
  <c r="VQ569"/>
  <c r="VW569" s="1"/>
  <c r="DB573"/>
  <c r="DH573" s="1"/>
  <c r="DB576"/>
  <c r="DH576" s="1"/>
  <c r="DB565"/>
  <c r="DH565" s="1"/>
  <c r="DB563"/>
  <c r="DH563" s="1"/>
  <c r="DB571"/>
  <c r="DH571" s="1"/>
  <c r="DB567"/>
  <c r="DH567" s="1"/>
  <c r="DB569"/>
  <c r="DH569" s="1"/>
  <c r="DB575"/>
  <c r="DH575" s="1"/>
  <c r="ALU573"/>
  <c r="AMA573" s="1"/>
  <c r="ALU576"/>
  <c r="AMA576" s="1"/>
  <c r="ALU565"/>
  <c r="AMA565" s="1"/>
  <c r="ALU563"/>
  <c r="AMA563" s="1"/>
  <c r="ALU571"/>
  <c r="AMA571" s="1"/>
  <c r="ALU567"/>
  <c r="AMA567" s="1"/>
  <c r="ALU575"/>
  <c r="AMA575" s="1"/>
  <c r="ALU569"/>
  <c r="AMA569" s="1"/>
  <c r="SK573"/>
  <c r="SQ573" s="1"/>
  <c r="SK576"/>
  <c r="SQ576" s="1"/>
  <c r="SK565"/>
  <c r="SQ565" s="1"/>
  <c r="SK563"/>
  <c r="SQ563" s="1"/>
  <c r="SK571"/>
  <c r="SQ571" s="1"/>
  <c r="SK567"/>
  <c r="SQ567" s="1"/>
  <c r="SK575"/>
  <c r="SQ575" s="1"/>
  <c r="SK569"/>
  <c r="SQ569" s="1"/>
  <c r="LY573"/>
  <c r="ME573" s="1"/>
  <c r="LY576"/>
  <c r="ME576" s="1"/>
  <c r="LY565"/>
  <c r="ME565" s="1"/>
  <c r="LY563"/>
  <c r="ME563" s="1"/>
  <c r="LY571"/>
  <c r="ME571" s="1"/>
  <c r="LY567"/>
  <c r="ME567" s="1"/>
  <c r="LY575"/>
  <c r="ME575" s="1"/>
  <c r="LY569"/>
  <c r="ME569" s="1"/>
  <c r="APA573"/>
  <c r="APG573" s="1"/>
  <c r="APA576"/>
  <c r="APG576" s="1"/>
  <c r="APA565"/>
  <c r="APG565" s="1"/>
  <c r="APA563"/>
  <c r="APG563" s="1"/>
  <c r="APA571"/>
  <c r="APG571" s="1"/>
  <c r="APA567"/>
  <c r="APG567" s="1"/>
  <c r="APA575"/>
  <c r="APG575" s="1"/>
  <c r="APA569"/>
  <c r="APG569" s="1"/>
  <c r="AKE573"/>
  <c r="AKK573" s="1"/>
  <c r="AKE576"/>
  <c r="AKK576" s="1"/>
  <c r="AKE575"/>
  <c r="AKK575" s="1"/>
  <c r="AKE565"/>
  <c r="AKK565" s="1"/>
  <c r="AKE563"/>
  <c r="AKK563" s="1"/>
  <c r="AKE571"/>
  <c r="AKK571" s="1"/>
  <c r="AKE567"/>
  <c r="AKK567" s="1"/>
  <c r="AKE569"/>
  <c r="AKK569" s="1"/>
  <c r="AUK563"/>
  <c r="ATP563"/>
  <c r="ASU563"/>
  <c r="ARZ563"/>
  <c r="ARE563"/>
  <c r="AQJ563"/>
  <c r="APO563"/>
  <c r="AOT563"/>
  <c r="ANY563"/>
  <c r="AND563"/>
  <c r="AMI563"/>
  <c r="ALN563"/>
  <c r="AKS563"/>
  <c r="AJX563"/>
  <c r="AJC563"/>
  <c r="AIH563"/>
  <c r="UO563"/>
  <c r="TT563"/>
  <c r="SY563"/>
  <c r="SD563"/>
  <c r="RI563"/>
  <c r="QN563"/>
  <c r="PS563"/>
  <c r="OX563"/>
  <c r="OC563"/>
  <c r="NH563"/>
  <c r="MM563"/>
  <c r="LR563"/>
  <c r="KW563"/>
  <c r="KB563"/>
  <c r="JG563"/>
  <c r="IL563"/>
  <c r="HQ563"/>
  <c r="GV563"/>
  <c r="GA563"/>
  <c r="AHM563"/>
  <c r="AFW563"/>
  <c r="AFB563"/>
  <c r="AEG563"/>
  <c r="ACQ563"/>
  <c r="ABV563"/>
  <c r="ABA563"/>
  <c r="ZK563"/>
  <c r="XU563"/>
  <c r="WZ563"/>
  <c r="WE563"/>
  <c r="FF563"/>
  <c r="DP563"/>
  <c r="CU563"/>
  <c r="BZ563"/>
  <c r="O563"/>
  <c r="AGR563"/>
  <c r="ADL563"/>
  <c r="AAF563"/>
  <c r="YP563"/>
  <c r="VJ563"/>
  <c r="EK563"/>
  <c r="BE563"/>
  <c r="AJ563"/>
  <c r="AUK565"/>
  <c r="ARZ565"/>
  <c r="AQJ565"/>
  <c r="AOT565"/>
  <c r="ANY565"/>
  <c r="AJC565"/>
  <c r="AIH565"/>
  <c r="AHM565"/>
  <c r="ADL565"/>
  <c r="ABA565"/>
  <c r="AAF565"/>
  <c r="ZK565"/>
  <c r="YP565"/>
  <c r="WZ565"/>
  <c r="VJ565"/>
  <c r="TT565"/>
  <c r="SD565"/>
  <c r="PS565"/>
  <c r="OX565"/>
  <c r="NH565"/>
  <c r="MM565"/>
  <c r="LR565"/>
  <c r="KB565"/>
  <c r="HQ565"/>
  <c r="GA565"/>
  <c r="EK565"/>
  <c r="CU565"/>
  <c r="BE565"/>
  <c r="AJ565"/>
  <c r="O565"/>
  <c r="ATP565"/>
  <c r="ASU565"/>
  <c r="ARE565"/>
  <c r="APO565"/>
  <c r="AND565"/>
  <c r="AMI565"/>
  <c r="ALN565"/>
  <c r="AKS565"/>
  <c r="AJX565"/>
  <c r="AGR565"/>
  <c r="AFW565"/>
  <c r="AFB565"/>
  <c r="AEG565"/>
  <c r="ACQ565"/>
  <c r="ABV565"/>
  <c r="XU565"/>
  <c r="WE565"/>
  <c r="UO565"/>
  <c r="SY565"/>
  <c r="RI565"/>
  <c r="QN565"/>
  <c r="OC565"/>
  <c r="KW565"/>
  <c r="JG565"/>
  <c r="IL565"/>
  <c r="GV565"/>
  <c r="FF565"/>
  <c r="DP565"/>
  <c r="BZ565"/>
  <c r="AUK567"/>
  <c r="ASU567"/>
  <c r="ARE567"/>
  <c r="APO567"/>
  <c r="ANY567"/>
  <c r="AMI567"/>
  <c r="AKS567"/>
  <c r="AJC567"/>
  <c r="AHM567"/>
  <c r="AFW567"/>
  <c r="AEG567"/>
  <c r="ACQ567"/>
  <c r="ABA567"/>
  <c r="ZK567"/>
  <c r="XU567"/>
  <c r="WE567"/>
  <c r="UO567"/>
  <c r="SY567"/>
  <c r="RI567"/>
  <c r="PS567"/>
  <c r="OC567"/>
  <c r="MM567"/>
  <c r="KW567"/>
  <c r="JG567"/>
  <c r="HQ567"/>
  <c r="GA567"/>
  <c r="EK567"/>
  <c r="CU567"/>
  <c r="BE567"/>
  <c r="O567"/>
  <c r="ATP567"/>
  <c r="ARZ567"/>
  <c r="AQJ567"/>
  <c r="AOT567"/>
  <c r="AND567"/>
  <c r="ALN567"/>
  <c r="AJX567"/>
  <c r="AIH567"/>
  <c r="AGR567"/>
  <c r="AFB567"/>
  <c r="ADL567"/>
  <c r="ABV567"/>
  <c r="AAF567"/>
  <c r="YP567"/>
  <c r="WZ567"/>
  <c r="VJ567"/>
  <c r="TT567"/>
  <c r="SD567"/>
  <c r="QN567"/>
  <c r="OX567"/>
  <c r="NH567"/>
  <c r="LR567"/>
  <c r="KB567"/>
  <c r="IL567"/>
  <c r="GV567"/>
  <c r="FF567"/>
  <c r="DP567"/>
  <c r="BZ567"/>
  <c r="AJ567"/>
  <c r="AUK569"/>
  <c r="ATP569"/>
  <c r="ASU569"/>
  <c r="ARZ569"/>
  <c r="ARE569"/>
  <c r="AQJ569"/>
  <c r="APO569"/>
  <c r="AOT569"/>
  <c r="ANY569"/>
  <c r="AND569"/>
  <c r="AMI569"/>
  <c r="ALN569"/>
  <c r="AKS569"/>
  <c r="AJX569"/>
  <c r="AJC569"/>
  <c r="AIH569"/>
  <c r="AHM569"/>
  <c r="AGR569"/>
  <c r="AFW569"/>
  <c r="AFB569"/>
  <c r="AEG569"/>
  <c r="ADL569"/>
  <c r="ACQ569"/>
  <c r="ABV569"/>
  <c r="ABA569"/>
  <c r="AAF569"/>
  <c r="ZK569"/>
  <c r="YP569"/>
  <c r="XU569"/>
  <c r="WZ569"/>
  <c r="WE569"/>
  <c r="VJ569"/>
  <c r="UO569"/>
  <c r="TT569"/>
  <c r="SY569"/>
  <c r="SD569"/>
  <c r="RI569"/>
  <c r="QN569"/>
  <c r="PS569"/>
  <c r="OX569"/>
  <c r="OC569"/>
  <c r="NH569"/>
  <c r="MM569"/>
  <c r="LR569"/>
  <c r="KW569"/>
  <c r="KB569"/>
  <c r="JG569"/>
  <c r="IL569"/>
  <c r="HQ569"/>
  <c r="GV569"/>
  <c r="GA569"/>
  <c r="EK569"/>
  <c r="CU569"/>
  <c r="BE569"/>
  <c r="O569"/>
  <c r="FF569"/>
  <c r="DP569"/>
  <c r="BZ569"/>
  <c r="AJ569"/>
  <c r="AVI579"/>
  <c r="AVI578" s="1"/>
  <c r="R578"/>
  <c r="AUM563"/>
  <c r="ATR563"/>
  <c r="ASW563"/>
  <c r="ASB563"/>
  <c r="ARG563"/>
  <c r="AQL563"/>
  <c r="APQ563"/>
  <c r="AOV563"/>
  <c r="AOA563"/>
  <c r="ANF563"/>
  <c r="AMK563"/>
  <c r="ALP563"/>
  <c r="AKU563"/>
  <c r="AJZ563"/>
  <c r="AJE563"/>
  <c r="AIJ563"/>
  <c r="UQ563"/>
  <c r="TV563"/>
  <c r="TA563"/>
  <c r="SF563"/>
  <c r="RK563"/>
  <c r="QP563"/>
  <c r="PU563"/>
  <c r="OZ563"/>
  <c r="OE563"/>
  <c r="NJ563"/>
  <c r="MO563"/>
  <c r="LT563"/>
  <c r="KY563"/>
  <c r="KD563"/>
  <c r="JI563"/>
  <c r="IN563"/>
  <c r="HS563"/>
  <c r="GX563"/>
  <c r="GC563"/>
  <c r="AHO563"/>
  <c r="AGT563"/>
  <c r="AFD563"/>
  <c r="ABX563"/>
  <c r="AAH563"/>
  <c r="YR563"/>
  <c r="VL563"/>
  <c r="EM563"/>
  <c r="BG563"/>
  <c r="AL563"/>
  <c r="AFY563"/>
  <c r="AEI563"/>
  <c r="ADN563"/>
  <c r="ACS563"/>
  <c r="ABC563"/>
  <c r="ZM563"/>
  <c r="XW563"/>
  <c r="XB563"/>
  <c r="WG563"/>
  <c r="FH563"/>
  <c r="DR563"/>
  <c r="CW563"/>
  <c r="CB563"/>
  <c r="Q563"/>
  <c r="ATR565"/>
  <c r="ASW565"/>
  <c r="ARG565"/>
  <c r="ANF565"/>
  <c r="AMK565"/>
  <c r="ALP565"/>
  <c r="AKU565"/>
  <c r="AJZ565"/>
  <c r="AGT565"/>
  <c r="AFY565"/>
  <c r="AFD565"/>
  <c r="ACS565"/>
  <c r="ABX565"/>
  <c r="WG565"/>
  <c r="UQ565"/>
  <c r="TA565"/>
  <c r="RK565"/>
  <c r="QP565"/>
  <c r="PU565"/>
  <c r="OE565"/>
  <c r="JI565"/>
  <c r="IN565"/>
  <c r="GX565"/>
  <c r="FH565"/>
  <c r="DR565"/>
  <c r="CB565"/>
  <c r="AUM565"/>
  <c r="ASB565"/>
  <c r="AQL565"/>
  <c r="APQ565"/>
  <c r="AOV565"/>
  <c r="AOA565"/>
  <c r="AJE565"/>
  <c r="AIJ565"/>
  <c r="AHO565"/>
  <c r="AEI565"/>
  <c r="ADN565"/>
  <c r="ABC565"/>
  <c r="AAH565"/>
  <c r="ZM565"/>
  <c r="YR565"/>
  <c r="XW565"/>
  <c r="XB565"/>
  <c r="VL565"/>
  <c r="TV565"/>
  <c r="SF565"/>
  <c r="OZ565"/>
  <c r="NJ565"/>
  <c r="MO565"/>
  <c r="LT565"/>
  <c r="KY565"/>
  <c r="KD565"/>
  <c r="HS565"/>
  <c r="GC565"/>
  <c r="EM565"/>
  <c r="CW565"/>
  <c r="BG565"/>
  <c r="AL565"/>
  <c r="Q565"/>
  <c r="UV564"/>
  <c r="VB564" s="1"/>
  <c r="BL570"/>
  <c r="BR570" s="1"/>
  <c r="ER570"/>
  <c r="EX570" s="1"/>
  <c r="LY570"/>
  <c r="ME570" s="1"/>
  <c r="XG570"/>
  <c r="XM570" s="1"/>
  <c r="AAM570"/>
  <c r="AAS570" s="1"/>
  <c r="ADS570"/>
  <c r="ADY570" s="1"/>
  <c r="AGY570"/>
  <c r="AHE570" s="1"/>
  <c r="ALU570"/>
  <c r="AMA570" s="1"/>
  <c r="APA570"/>
  <c r="APG570" s="1"/>
  <c r="P562"/>
  <c r="P590" s="1"/>
  <c r="V591" s="1"/>
  <c r="AVH566"/>
  <c r="KI572"/>
  <c r="KO572" s="1"/>
  <c r="UA572"/>
  <c r="UG572" s="1"/>
  <c r="XG572"/>
  <c r="XM572" s="1"/>
  <c r="AAM572"/>
  <c r="AAS572" s="1"/>
  <c r="ADS572"/>
  <c r="ADY572" s="1"/>
  <c r="AGY572"/>
  <c r="AHE572" s="1"/>
  <c r="AKE572"/>
  <c r="AKK572" s="1"/>
  <c r="ANK572"/>
  <c r="ANQ572" s="1"/>
  <c r="DB574"/>
  <c r="DH574" s="1"/>
  <c r="GH574"/>
  <c r="GN574" s="1"/>
  <c r="KI574"/>
  <c r="KO574" s="1"/>
  <c r="LY574"/>
  <c r="ME574" s="1"/>
  <c r="PE574"/>
  <c r="PK574" s="1"/>
  <c r="SK574"/>
  <c r="SQ574" s="1"/>
  <c r="UA574"/>
  <c r="UG574" s="1"/>
  <c r="VQ574"/>
  <c r="VW574" s="1"/>
  <c r="XG574"/>
  <c r="XM574" s="1"/>
  <c r="YW574"/>
  <c r="ZC574" s="1"/>
  <c r="AAM574"/>
  <c r="AAS574" s="1"/>
  <c r="ACC574"/>
  <c r="ACI574" s="1"/>
  <c r="ADS574"/>
  <c r="ADY574" s="1"/>
  <c r="AFI574"/>
  <c r="AFO574" s="1"/>
  <c r="AGY574"/>
  <c r="AHE574" s="1"/>
  <c r="AKE574"/>
  <c r="AKK574" s="1"/>
  <c r="ALU574"/>
  <c r="AMA574" s="1"/>
  <c r="ANK574"/>
  <c r="ANQ574" s="1"/>
  <c r="APA574"/>
  <c r="APG574" s="1"/>
  <c r="AVH573" l="1"/>
  <c r="AVH565"/>
  <c r="AAH562"/>
  <c r="AAH590" s="1"/>
  <c r="AAN591" s="1"/>
  <c r="AFD562"/>
  <c r="AFD590" s="1"/>
  <c r="AFJ591" s="1"/>
  <c r="KD562"/>
  <c r="KD590" s="1"/>
  <c r="KJ591" s="1"/>
  <c r="KJ567" s="1"/>
  <c r="KP567" s="1"/>
  <c r="NJ562"/>
  <c r="NJ590" s="1"/>
  <c r="NP591" s="1"/>
  <c r="NP567" s="1"/>
  <c r="NV567" s="1"/>
  <c r="OZ562"/>
  <c r="OZ590" s="1"/>
  <c r="PF591" s="1"/>
  <c r="PF567" s="1"/>
  <c r="PL567" s="1"/>
  <c r="QP562"/>
  <c r="QP590" s="1"/>
  <c r="QV591" s="1"/>
  <c r="AIJ562"/>
  <c r="AIJ590" s="1"/>
  <c r="AIP591" s="1"/>
  <c r="AIP567" s="1"/>
  <c r="AIV567" s="1"/>
  <c r="AJZ562"/>
  <c r="AJZ590" s="1"/>
  <c r="AKF591" s="1"/>
  <c r="AKF567" s="1"/>
  <c r="AKL567" s="1"/>
  <c r="ALP562"/>
  <c r="ALP590" s="1"/>
  <c r="ALV591" s="1"/>
  <c r="AQL562"/>
  <c r="AQL590" s="1"/>
  <c r="AQR591" s="1"/>
  <c r="AQR567" s="1"/>
  <c r="AQX567" s="1"/>
  <c r="ASB562"/>
  <c r="ASB590" s="1"/>
  <c r="ASH591" s="1"/>
  <c r="ASH567" s="1"/>
  <c r="ASN567" s="1"/>
  <c r="AVH575"/>
  <c r="AVH571"/>
  <c r="AVH567"/>
  <c r="AVF573"/>
  <c r="XB562"/>
  <c r="XB590" s="1"/>
  <c r="XH591" s="1"/>
  <c r="XH567" s="1"/>
  <c r="XN567" s="1"/>
  <c r="EM562"/>
  <c r="EM590" s="1"/>
  <c r="ES591" s="1"/>
  <c r="ES567" s="1"/>
  <c r="EY567" s="1"/>
  <c r="GC562"/>
  <c r="GC590" s="1"/>
  <c r="GI591" s="1"/>
  <c r="GI567" s="1"/>
  <c r="GO567" s="1"/>
  <c r="HS562"/>
  <c r="HS590" s="1"/>
  <c r="HY591" s="1"/>
  <c r="HY567" s="1"/>
  <c r="IE567" s="1"/>
  <c r="RK562"/>
  <c r="RK590" s="1"/>
  <c r="RQ591" s="1"/>
  <c r="RQ567" s="1"/>
  <c r="RW567" s="1"/>
  <c r="TA562"/>
  <c r="TA590" s="1"/>
  <c r="TG591" s="1"/>
  <c r="TG567" s="1"/>
  <c r="TM567" s="1"/>
  <c r="UQ562"/>
  <c r="UQ590" s="1"/>
  <c r="UW591" s="1"/>
  <c r="UW567" s="1"/>
  <c r="VC567" s="1"/>
  <c r="AMK562"/>
  <c r="AMK590" s="1"/>
  <c r="AMQ591" s="1"/>
  <c r="AMQ567" s="1"/>
  <c r="AMW567" s="1"/>
  <c r="AOA562"/>
  <c r="AOA590" s="1"/>
  <c r="AOG591" s="1"/>
  <c r="AOG567" s="1"/>
  <c r="AOM567" s="1"/>
  <c r="AUM562"/>
  <c r="AUM590" s="1"/>
  <c r="AUS591" s="1"/>
  <c r="AUS567" s="1"/>
  <c r="AUY567" s="1"/>
  <c r="AVG562"/>
  <c r="AVG590" s="1"/>
  <c r="AVH569"/>
  <c r="AVF569"/>
  <c r="ES563"/>
  <c r="EY563" s="1"/>
  <c r="V573"/>
  <c r="AB573" s="1"/>
  <c r="AVS573" s="1"/>
  <c r="V576"/>
  <c r="AB576" s="1"/>
  <c r="AVS576" s="1"/>
  <c r="V565"/>
  <c r="AB565" s="1"/>
  <c r="AVS565" s="1"/>
  <c r="V563"/>
  <c r="AB563" s="1"/>
  <c r="V571"/>
  <c r="AB571" s="1"/>
  <c r="AVS571" s="1"/>
  <c r="V567"/>
  <c r="AB567" s="1"/>
  <c r="AVS567" s="1"/>
  <c r="V569"/>
  <c r="AB569" s="1"/>
  <c r="AVS569" s="1"/>
  <c r="V575"/>
  <c r="AB575" s="1"/>
  <c r="AVS575" s="1"/>
  <c r="V574"/>
  <c r="AB574" s="1"/>
  <c r="AVS574" s="1"/>
  <c r="V572"/>
  <c r="AB572" s="1"/>
  <c r="AVS572" s="1"/>
  <c r="V568"/>
  <c r="AB568" s="1"/>
  <c r="AVS568" s="1"/>
  <c r="V566"/>
  <c r="AB566" s="1"/>
  <c r="AVS566" s="1"/>
  <c r="V570"/>
  <c r="AB570" s="1"/>
  <c r="AVS570" s="1"/>
  <c r="V564"/>
  <c r="AB564" s="1"/>
  <c r="AVS564" s="1"/>
  <c r="RQ565"/>
  <c r="RW565" s="1"/>
  <c r="TG565"/>
  <c r="TM565" s="1"/>
  <c r="UW565"/>
  <c r="VC565" s="1"/>
  <c r="AFJ565"/>
  <c r="AFP565" s="1"/>
  <c r="AKF565"/>
  <c r="AKL565" s="1"/>
  <c r="AMQ565"/>
  <c r="AMW565" s="1"/>
  <c r="ES565"/>
  <c r="EY565" s="1"/>
  <c r="GI565"/>
  <c r="GO565" s="1"/>
  <c r="HY565"/>
  <c r="IE565" s="1"/>
  <c r="KJ565"/>
  <c r="KP565" s="1"/>
  <c r="NP565"/>
  <c r="NV565" s="1"/>
  <c r="PF565"/>
  <c r="PL565" s="1"/>
  <c r="XH565"/>
  <c r="XN565" s="1"/>
  <c r="AIP565"/>
  <c r="AIV565" s="1"/>
  <c r="AOG565"/>
  <c r="AOM565" s="1"/>
  <c r="AQR565"/>
  <c r="AQX565" s="1"/>
  <c r="ASH565"/>
  <c r="ASN565" s="1"/>
  <c r="AUS565"/>
  <c r="AUY565" s="1"/>
  <c r="CB562"/>
  <c r="CB590" s="1"/>
  <c r="CH591" s="1"/>
  <c r="CW562"/>
  <c r="CW590" s="1"/>
  <c r="DC591" s="1"/>
  <c r="DR562"/>
  <c r="DR590" s="1"/>
  <c r="DX591" s="1"/>
  <c r="FH562"/>
  <c r="FH590" s="1"/>
  <c r="FN591" s="1"/>
  <c r="WG562"/>
  <c r="WG590" s="1"/>
  <c r="WM591" s="1"/>
  <c r="XW562"/>
  <c r="XW590" s="1"/>
  <c r="YC591" s="1"/>
  <c r="ZM562"/>
  <c r="ZM590" s="1"/>
  <c r="ZS591" s="1"/>
  <c r="ABC562"/>
  <c r="ABC590" s="1"/>
  <c r="ABI591" s="1"/>
  <c r="ACS562"/>
  <c r="ACS590" s="1"/>
  <c r="ACY591" s="1"/>
  <c r="AEI562"/>
  <c r="AEI590" s="1"/>
  <c r="AEO591" s="1"/>
  <c r="AFY562"/>
  <c r="AFY590" s="1"/>
  <c r="AGE591" s="1"/>
  <c r="AL562"/>
  <c r="AL590" s="1"/>
  <c r="AR591" s="1"/>
  <c r="BG562"/>
  <c r="BG590" s="1"/>
  <c r="BM591" s="1"/>
  <c r="ABX562"/>
  <c r="ABX590" s="1"/>
  <c r="ACD591" s="1"/>
  <c r="AHO562"/>
  <c r="AHO590" s="1"/>
  <c r="AHU591" s="1"/>
  <c r="GI563"/>
  <c r="GO563" s="1"/>
  <c r="HY563"/>
  <c r="IE563" s="1"/>
  <c r="KJ563"/>
  <c r="KP563" s="1"/>
  <c r="NP563"/>
  <c r="NV563" s="1"/>
  <c r="PF563"/>
  <c r="PL563" s="1"/>
  <c r="QV563"/>
  <c r="RB563" s="1"/>
  <c r="RQ563"/>
  <c r="RW563" s="1"/>
  <c r="TG563"/>
  <c r="TM563" s="1"/>
  <c r="UW563"/>
  <c r="VC563" s="1"/>
  <c r="AIP563"/>
  <c r="AIV563" s="1"/>
  <c r="AKF563"/>
  <c r="AKL563" s="1"/>
  <c r="ALV563"/>
  <c r="AMB563" s="1"/>
  <c r="AMQ563"/>
  <c r="AMW563" s="1"/>
  <c r="AOG563"/>
  <c r="AOM563" s="1"/>
  <c r="AQR563"/>
  <c r="AQX563" s="1"/>
  <c r="ASH563"/>
  <c r="ASN563" s="1"/>
  <c r="AUS563"/>
  <c r="AUY563" s="1"/>
  <c r="AVF567"/>
  <c r="AVF565"/>
  <c r="AJ562"/>
  <c r="AJ590" s="1"/>
  <c r="AP591" s="1"/>
  <c r="BZ562"/>
  <c r="BZ590" s="1"/>
  <c r="CF591" s="1"/>
  <c r="CU562"/>
  <c r="CU590" s="1"/>
  <c r="DA591" s="1"/>
  <c r="DP562"/>
  <c r="DP590" s="1"/>
  <c r="DV591" s="1"/>
  <c r="FF562"/>
  <c r="FF590" s="1"/>
  <c r="FL591" s="1"/>
  <c r="WE562"/>
  <c r="WE590" s="1"/>
  <c r="WK591" s="1"/>
  <c r="XU562"/>
  <c r="XU590" s="1"/>
  <c r="YA591" s="1"/>
  <c r="ZK562"/>
  <c r="ZK590" s="1"/>
  <c r="ZQ591" s="1"/>
  <c r="ABA562"/>
  <c r="ABA590" s="1"/>
  <c r="ABG591" s="1"/>
  <c r="ABV562"/>
  <c r="ABV590" s="1"/>
  <c r="ACB591" s="1"/>
  <c r="ACQ562"/>
  <c r="ACQ590" s="1"/>
  <c r="ACW591" s="1"/>
  <c r="AFB562"/>
  <c r="AFB590" s="1"/>
  <c r="AFH591" s="1"/>
  <c r="AFW562"/>
  <c r="AFW590" s="1"/>
  <c r="AGC591" s="1"/>
  <c r="AKK562"/>
  <c r="AKK592" s="1"/>
  <c r="AKK593" s="1"/>
  <c r="XM562"/>
  <c r="XM592" s="1"/>
  <c r="XM593" s="1"/>
  <c r="AAS562"/>
  <c r="AAS592" s="1"/>
  <c r="AAS593" s="1"/>
  <c r="ADY562"/>
  <c r="ADY592" s="1"/>
  <c r="ADY593" s="1"/>
  <c r="AHE562"/>
  <c r="AHE592" s="1"/>
  <c r="AHE593" s="1"/>
  <c r="ES575"/>
  <c r="EY575" s="1"/>
  <c r="GI575"/>
  <c r="GO575" s="1"/>
  <c r="HY575"/>
  <c r="IE575" s="1"/>
  <c r="KJ575"/>
  <c r="KP575" s="1"/>
  <c r="NP575"/>
  <c r="NV575" s="1"/>
  <c r="PF575"/>
  <c r="PL575" s="1"/>
  <c r="QV575"/>
  <c r="RB575" s="1"/>
  <c r="RQ575"/>
  <c r="RW575" s="1"/>
  <c r="TG575"/>
  <c r="TM575" s="1"/>
  <c r="UW575"/>
  <c r="VC575" s="1"/>
  <c r="XH575"/>
  <c r="XN575" s="1"/>
  <c r="AAN575"/>
  <c r="AAT575" s="1"/>
  <c r="AFJ575"/>
  <c r="AFP575" s="1"/>
  <c r="AIP575"/>
  <c r="AIV575" s="1"/>
  <c r="AKF575"/>
  <c r="AKL575" s="1"/>
  <c r="ALV575"/>
  <c r="AMB575" s="1"/>
  <c r="AMQ575"/>
  <c r="AMW575" s="1"/>
  <c r="AOG575"/>
  <c r="AOM575" s="1"/>
  <c r="AQR575"/>
  <c r="AQX575" s="1"/>
  <c r="ASH575"/>
  <c r="ASN575" s="1"/>
  <c r="AUS575"/>
  <c r="AUY575" s="1"/>
  <c r="ES573"/>
  <c r="EY573" s="1"/>
  <c r="GI573"/>
  <c r="GO573" s="1"/>
  <c r="HY573"/>
  <c r="IE573" s="1"/>
  <c r="KJ573"/>
  <c r="KP573" s="1"/>
  <c r="NP573"/>
  <c r="NV573" s="1"/>
  <c r="PF573"/>
  <c r="PL573" s="1"/>
  <c r="QV573"/>
  <c r="RB573" s="1"/>
  <c r="RQ573"/>
  <c r="RW573" s="1"/>
  <c r="TG573"/>
  <c r="TM573" s="1"/>
  <c r="UW573"/>
  <c r="VC573" s="1"/>
  <c r="XH573"/>
  <c r="XN573" s="1"/>
  <c r="AAN573"/>
  <c r="AAT573" s="1"/>
  <c r="AFJ573"/>
  <c r="AFP573" s="1"/>
  <c r="AIP573"/>
  <c r="AIV573" s="1"/>
  <c r="AKF573"/>
  <c r="AKL573" s="1"/>
  <c r="ALV573"/>
  <c r="AMB573" s="1"/>
  <c r="AMQ573"/>
  <c r="AMW573" s="1"/>
  <c r="AOG573"/>
  <c r="AOM573" s="1"/>
  <c r="AQR573"/>
  <c r="AQX573" s="1"/>
  <c r="ASH573"/>
  <c r="ASN573" s="1"/>
  <c r="AUS573"/>
  <c r="AUY573" s="1"/>
  <c r="ES571"/>
  <c r="EY571" s="1"/>
  <c r="GI571"/>
  <c r="GO571" s="1"/>
  <c r="HY571"/>
  <c r="IE571" s="1"/>
  <c r="KJ571"/>
  <c r="KP571" s="1"/>
  <c r="NP571"/>
  <c r="NV571" s="1"/>
  <c r="PF571"/>
  <c r="PL571" s="1"/>
  <c r="QV571"/>
  <c r="RB571" s="1"/>
  <c r="RQ571"/>
  <c r="RW571" s="1"/>
  <c r="TG571"/>
  <c r="TM571" s="1"/>
  <c r="UW571"/>
  <c r="VC571" s="1"/>
  <c r="XH571"/>
  <c r="XN571" s="1"/>
  <c r="AAN571"/>
  <c r="AAT571" s="1"/>
  <c r="AFJ571"/>
  <c r="AFP571" s="1"/>
  <c r="AIP571"/>
  <c r="AIV571" s="1"/>
  <c r="AKF571"/>
  <c r="AKL571" s="1"/>
  <c r="ALV571"/>
  <c r="AMB571" s="1"/>
  <c r="AMQ571"/>
  <c r="AMW571" s="1"/>
  <c r="AOG571"/>
  <c r="AOM571" s="1"/>
  <c r="AQR571"/>
  <c r="AQX571" s="1"/>
  <c r="ASH571"/>
  <c r="ASN571" s="1"/>
  <c r="AUS571"/>
  <c r="AUY571" s="1"/>
  <c r="GI569"/>
  <c r="GO569" s="1"/>
  <c r="HY569"/>
  <c r="IE569" s="1"/>
  <c r="KJ569"/>
  <c r="KP569" s="1"/>
  <c r="NP569"/>
  <c r="NV569" s="1"/>
  <c r="PF569"/>
  <c r="PL569" s="1"/>
  <c r="QV569"/>
  <c r="RB569" s="1"/>
  <c r="RQ569"/>
  <c r="RW569" s="1"/>
  <c r="TG569"/>
  <c r="TM569" s="1"/>
  <c r="UW569"/>
  <c r="VC569" s="1"/>
  <c r="XH569"/>
  <c r="XN569" s="1"/>
  <c r="AAN569"/>
  <c r="AAT569" s="1"/>
  <c r="AFJ569"/>
  <c r="AFP569" s="1"/>
  <c r="AIP569"/>
  <c r="AIV569" s="1"/>
  <c r="AKF569"/>
  <c r="AKL569" s="1"/>
  <c r="ALV569"/>
  <c r="AMB569" s="1"/>
  <c r="AMQ569"/>
  <c r="AMW569" s="1"/>
  <c r="AOG569"/>
  <c r="AOM569" s="1"/>
  <c r="AQR569"/>
  <c r="AQX569" s="1"/>
  <c r="ASH569"/>
  <c r="ASN569" s="1"/>
  <c r="AUS569"/>
  <c r="AUY569" s="1"/>
  <c r="UG562"/>
  <c r="UG592" s="1"/>
  <c r="UG593" s="1"/>
  <c r="GN562"/>
  <c r="GN592" s="1"/>
  <c r="GN593" s="1"/>
  <c r="ANQ562"/>
  <c r="ANQ592" s="1"/>
  <c r="ANQ593" s="1"/>
  <c r="KO562"/>
  <c r="KO592" s="1"/>
  <c r="KO593" s="1"/>
  <c r="BR562"/>
  <c r="BR592" s="1"/>
  <c r="BR593" s="1"/>
  <c r="EX562"/>
  <c r="EX592" s="1"/>
  <c r="EX593" s="1"/>
  <c r="AUX562"/>
  <c r="AUX592" s="1"/>
  <c r="AUX593" s="1"/>
  <c r="AGJ562"/>
  <c r="AGJ592" s="1"/>
  <c r="AGJ593" s="1"/>
  <c r="RA562"/>
  <c r="RA592" s="1"/>
  <c r="RA593" s="1"/>
  <c r="NU562"/>
  <c r="NU592" s="1"/>
  <c r="NU593" s="1"/>
  <c r="EC562"/>
  <c r="EC592" s="1"/>
  <c r="EC593" s="1"/>
  <c r="ARR562"/>
  <c r="ARR592" s="1"/>
  <c r="ARR593" s="1"/>
  <c r="ATH562"/>
  <c r="ATH592" s="1"/>
  <c r="ATH593" s="1"/>
  <c r="TL562"/>
  <c r="TL592" s="1"/>
  <c r="TL593" s="1"/>
  <c r="ZX562"/>
  <c r="ZX592" s="1"/>
  <c r="ZX593" s="1"/>
  <c r="WR562"/>
  <c r="WR592" s="1"/>
  <c r="WR593" s="1"/>
  <c r="MZ562"/>
  <c r="MZ592" s="1"/>
  <c r="MZ593" s="1"/>
  <c r="AW562"/>
  <c r="AW592" s="1"/>
  <c r="AW593" s="1"/>
  <c r="AQW562"/>
  <c r="AQW592" s="1"/>
  <c r="AQW593" s="1"/>
  <c r="AMV562"/>
  <c r="AMV592" s="1"/>
  <c r="AMV593" s="1"/>
  <c r="AQB562"/>
  <c r="AQB592" s="1"/>
  <c r="AQB593" s="1"/>
  <c r="ADD562"/>
  <c r="ADD592" s="1"/>
  <c r="ADD593" s="1"/>
  <c r="AVH563"/>
  <c r="AVH562" s="1"/>
  <c r="AVH590" s="1"/>
  <c r="Q562"/>
  <c r="Q590" s="1"/>
  <c r="W591" s="1"/>
  <c r="XH564"/>
  <c r="XN564" s="1"/>
  <c r="XH574"/>
  <c r="XN574" s="1"/>
  <c r="XH568"/>
  <c r="XN568" s="1"/>
  <c r="XH570"/>
  <c r="XN570" s="1"/>
  <c r="XH572"/>
  <c r="XN572" s="1"/>
  <c r="XH576"/>
  <c r="XN576" s="1"/>
  <c r="XH566"/>
  <c r="XN566" s="1"/>
  <c r="ES574"/>
  <c r="EY574" s="1"/>
  <c r="ES564"/>
  <c r="EY564" s="1"/>
  <c r="ES568"/>
  <c r="EY568" s="1"/>
  <c r="ES570"/>
  <c r="EY570" s="1"/>
  <c r="ES572"/>
  <c r="EY572" s="1"/>
  <c r="ES576"/>
  <c r="EY576" s="1"/>
  <c r="ES566"/>
  <c r="EY566" s="1"/>
  <c r="AAN564"/>
  <c r="AAT564" s="1"/>
  <c r="AAN574"/>
  <c r="AAT574" s="1"/>
  <c r="AAN568"/>
  <c r="AAT568" s="1"/>
  <c r="AAN570"/>
  <c r="AAT570" s="1"/>
  <c r="AAN572"/>
  <c r="AAT572" s="1"/>
  <c r="AAN576"/>
  <c r="AAT576" s="1"/>
  <c r="AAN566"/>
  <c r="AAT566" s="1"/>
  <c r="AFJ564"/>
  <c r="AFP564" s="1"/>
  <c r="AFJ574"/>
  <c r="AFP574" s="1"/>
  <c r="AFJ568"/>
  <c r="AFP568" s="1"/>
  <c r="AFJ570"/>
  <c r="AFP570" s="1"/>
  <c r="AFJ572"/>
  <c r="AFP572" s="1"/>
  <c r="AFJ576"/>
  <c r="AFP576" s="1"/>
  <c r="AFJ566"/>
  <c r="AFP566" s="1"/>
  <c r="GI574"/>
  <c r="GO574" s="1"/>
  <c r="GI564"/>
  <c r="GO564" s="1"/>
  <c r="GI568"/>
  <c r="GO568" s="1"/>
  <c r="GI570"/>
  <c r="GO570" s="1"/>
  <c r="GI572"/>
  <c r="GO572" s="1"/>
  <c r="GI576"/>
  <c r="GO576" s="1"/>
  <c r="GI566"/>
  <c r="GO566" s="1"/>
  <c r="HY564"/>
  <c r="IE564" s="1"/>
  <c r="HY574"/>
  <c r="IE574" s="1"/>
  <c r="HY568"/>
  <c r="IE568" s="1"/>
  <c r="HY570"/>
  <c r="IE570" s="1"/>
  <c r="HY572"/>
  <c r="IE572" s="1"/>
  <c r="HY576"/>
  <c r="IE576" s="1"/>
  <c r="HY566"/>
  <c r="IE566" s="1"/>
  <c r="KJ574"/>
  <c r="KP574" s="1"/>
  <c r="KJ564"/>
  <c r="KP564" s="1"/>
  <c r="KJ568"/>
  <c r="KP568" s="1"/>
  <c r="KJ570"/>
  <c r="KP570" s="1"/>
  <c r="KJ572"/>
  <c r="KP572" s="1"/>
  <c r="KJ576"/>
  <c r="KP576" s="1"/>
  <c r="KJ566"/>
  <c r="KP566" s="1"/>
  <c r="NP564"/>
  <c r="NV564" s="1"/>
  <c r="NP574"/>
  <c r="NV574" s="1"/>
  <c r="NP568"/>
  <c r="NV568" s="1"/>
  <c r="NP570"/>
  <c r="NV570" s="1"/>
  <c r="NP572"/>
  <c r="NV572" s="1"/>
  <c r="NP576"/>
  <c r="NV576" s="1"/>
  <c r="NP566"/>
  <c r="NV566" s="1"/>
  <c r="PF574"/>
  <c r="PL574" s="1"/>
  <c r="PF564"/>
  <c r="PL564" s="1"/>
  <c r="PF568"/>
  <c r="PL568" s="1"/>
  <c r="PF570"/>
  <c r="PL570" s="1"/>
  <c r="PF572"/>
  <c r="PL572" s="1"/>
  <c r="PF576"/>
  <c r="PL576" s="1"/>
  <c r="PF566"/>
  <c r="PL566" s="1"/>
  <c r="QV564"/>
  <c r="RB564" s="1"/>
  <c r="QV574"/>
  <c r="RB574" s="1"/>
  <c r="QV568"/>
  <c r="RB568" s="1"/>
  <c r="QV570"/>
  <c r="RB570" s="1"/>
  <c r="QV572"/>
  <c r="RB572" s="1"/>
  <c r="QV576"/>
  <c r="RB576" s="1"/>
  <c r="QV566"/>
  <c r="RB566" s="1"/>
  <c r="RQ574"/>
  <c r="RW574" s="1"/>
  <c r="RQ564"/>
  <c r="RW564" s="1"/>
  <c r="RQ568"/>
  <c r="RW568" s="1"/>
  <c r="RQ570"/>
  <c r="RW570" s="1"/>
  <c r="RQ572"/>
  <c r="RW572" s="1"/>
  <c r="RQ576"/>
  <c r="RW576" s="1"/>
  <c r="RQ566"/>
  <c r="RW566" s="1"/>
  <c r="TG574"/>
  <c r="TM574" s="1"/>
  <c r="TG564"/>
  <c r="TM564" s="1"/>
  <c r="TG568"/>
  <c r="TM568" s="1"/>
  <c r="TG570"/>
  <c r="TM570" s="1"/>
  <c r="TG572"/>
  <c r="TM572" s="1"/>
  <c r="TG576"/>
  <c r="TM576" s="1"/>
  <c r="TG566"/>
  <c r="TM566" s="1"/>
  <c r="UW574"/>
  <c r="VC574" s="1"/>
  <c r="UW564"/>
  <c r="VC564" s="1"/>
  <c r="UW568"/>
  <c r="VC568" s="1"/>
  <c r="UW570"/>
  <c r="VC570" s="1"/>
  <c r="UW572"/>
  <c r="VC572" s="1"/>
  <c r="UW576"/>
  <c r="VC576" s="1"/>
  <c r="UW566"/>
  <c r="VC566" s="1"/>
  <c r="AIP574"/>
  <c r="AIV574" s="1"/>
  <c r="AIP564"/>
  <c r="AIV564" s="1"/>
  <c r="AIP568"/>
  <c r="AIV568" s="1"/>
  <c r="AIP570"/>
  <c r="AIV570" s="1"/>
  <c r="AIP572"/>
  <c r="AIV572" s="1"/>
  <c r="AIP576"/>
  <c r="AIV576" s="1"/>
  <c r="AIP566"/>
  <c r="AIV566" s="1"/>
  <c r="AKF564"/>
  <c r="AKL564" s="1"/>
  <c r="AKF574"/>
  <c r="AKL574" s="1"/>
  <c r="AKF568"/>
  <c r="AKL568" s="1"/>
  <c r="AKF570"/>
  <c r="AKL570" s="1"/>
  <c r="AKF572"/>
  <c r="AKL572" s="1"/>
  <c r="AKF576"/>
  <c r="AKL576" s="1"/>
  <c r="AKF566"/>
  <c r="AKL566" s="1"/>
  <c r="ALV564"/>
  <c r="AMB564" s="1"/>
  <c r="ALV574"/>
  <c r="AMB574" s="1"/>
  <c r="ALV568"/>
  <c r="AMB568" s="1"/>
  <c r="ALV570"/>
  <c r="AMB570" s="1"/>
  <c r="ALV572"/>
  <c r="AMB572" s="1"/>
  <c r="ALV576"/>
  <c r="AMB576" s="1"/>
  <c r="ALV566"/>
  <c r="AMB566" s="1"/>
  <c r="AMQ574"/>
  <c r="AMW574" s="1"/>
  <c r="AMQ564"/>
  <c r="AMW564" s="1"/>
  <c r="AMQ568"/>
  <c r="AMW568" s="1"/>
  <c r="AMQ570"/>
  <c r="AMW570" s="1"/>
  <c r="AMQ572"/>
  <c r="AMW572" s="1"/>
  <c r="AMQ576"/>
  <c r="AMW576" s="1"/>
  <c r="AMQ566"/>
  <c r="AMW566" s="1"/>
  <c r="AOG574"/>
  <c r="AOM574" s="1"/>
  <c r="AOG564"/>
  <c r="AOM564" s="1"/>
  <c r="AOG568"/>
  <c r="AOM568" s="1"/>
  <c r="AOG570"/>
  <c r="AOM570" s="1"/>
  <c r="AOG572"/>
  <c r="AOM572" s="1"/>
  <c r="AOG576"/>
  <c r="AOM576" s="1"/>
  <c r="AOG566"/>
  <c r="AOM566" s="1"/>
  <c r="AQR574"/>
  <c r="AQX574" s="1"/>
  <c r="AQR564"/>
  <c r="AQX564" s="1"/>
  <c r="AQR568"/>
  <c r="AQX568" s="1"/>
  <c r="AQR570"/>
  <c r="AQX570" s="1"/>
  <c r="AQR572"/>
  <c r="AQX572" s="1"/>
  <c r="AQR576"/>
  <c r="AQX576" s="1"/>
  <c r="AQR566"/>
  <c r="AQX566" s="1"/>
  <c r="ASH564"/>
  <c r="ASN564" s="1"/>
  <c r="ASH574"/>
  <c r="ASN574" s="1"/>
  <c r="ASH568"/>
  <c r="ASN568" s="1"/>
  <c r="ASH570"/>
  <c r="ASN570" s="1"/>
  <c r="ASH572"/>
  <c r="ASN572" s="1"/>
  <c r="ASH576"/>
  <c r="ASN576" s="1"/>
  <c r="ASH566"/>
  <c r="ASN566" s="1"/>
  <c r="AUS574"/>
  <c r="AUY574" s="1"/>
  <c r="AUS564"/>
  <c r="AUY564" s="1"/>
  <c r="AUS568"/>
  <c r="AUY568" s="1"/>
  <c r="AUS570"/>
  <c r="AUY570" s="1"/>
  <c r="AUS572"/>
  <c r="AUY572" s="1"/>
  <c r="AUS576"/>
  <c r="AUY576" s="1"/>
  <c r="AUS566"/>
  <c r="AUY566" s="1"/>
  <c r="AVF563"/>
  <c r="AVF562" s="1"/>
  <c r="AVF590" s="1"/>
  <c r="O562"/>
  <c r="O590" s="1"/>
  <c r="U591" s="1"/>
  <c r="ADN562"/>
  <c r="ADN590" s="1"/>
  <c r="ADT591" s="1"/>
  <c r="VL562"/>
  <c r="VL590" s="1"/>
  <c r="VR591" s="1"/>
  <c r="XH563"/>
  <c r="XN563" s="1"/>
  <c r="XN562" s="1"/>
  <c r="XN592" s="1"/>
  <c r="XN593" s="1"/>
  <c r="YR562"/>
  <c r="YR590" s="1"/>
  <c r="YX591" s="1"/>
  <c r="AGT562"/>
  <c r="AGT590" s="1"/>
  <c r="AGZ591" s="1"/>
  <c r="GX562"/>
  <c r="GX590" s="1"/>
  <c r="HD591" s="1"/>
  <c r="IN562"/>
  <c r="IN590" s="1"/>
  <c r="IT591" s="1"/>
  <c r="JI562"/>
  <c r="JI590" s="1"/>
  <c r="JO591" s="1"/>
  <c r="KY562"/>
  <c r="KY590" s="1"/>
  <c r="LE591" s="1"/>
  <c r="LT562"/>
  <c r="LT590" s="1"/>
  <c r="LZ591" s="1"/>
  <c r="MO562"/>
  <c r="MO590" s="1"/>
  <c r="MU591" s="1"/>
  <c r="OE562"/>
  <c r="OE590" s="1"/>
  <c r="OK591" s="1"/>
  <c r="PU562"/>
  <c r="PU590" s="1"/>
  <c r="QA591" s="1"/>
  <c r="SF562"/>
  <c r="SF590" s="1"/>
  <c r="SL591" s="1"/>
  <c r="TV562"/>
  <c r="TV590" s="1"/>
  <c r="UB591" s="1"/>
  <c r="AJE562"/>
  <c r="AJE590" s="1"/>
  <c r="AJK591" s="1"/>
  <c r="AKU562"/>
  <c r="AKU590" s="1"/>
  <c r="ALA591" s="1"/>
  <c r="ANF562"/>
  <c r="ANF590" s="1"/>
  <c r="ANL591" s="1"/>
  <c r="AOV562"/>
  <c r="AOV590" s="1"/>
  <c r="APB591" s="1"/>
  <c r="APQ562"/>
  <c r="APQ590" s="1"/>
  <c r="APW591" s="1"/>
  <c r="ARG562"/>
  <c r="ARG590" s="1"/>
  <c r="ARM591" s="1"/>
  <c r="ASW562"/>
  <c r="ASW590" s="1"/>
  <c r="ATC591" s="1"/>
  <c r="ATR562"/>
  <c r="ATR590" s="1"/>
  <c r="ATX591" s="1"/>
  <c r="BE562"/>
  <c r="BE590" s="1"/>
  <c r="BK591" s="1"/>
  <c r="EK562"/>
  <c r="EK590" s="1"/>
  <c r="EQ591" s="1"/>
  <c r="VJ562"/>
  <c r="VJ590" s="1"/>
  <c r="VP591" s="1"/>
  <c r="YP562"/>
  <c r="YP590" s="1"/>
  <c r="YV591" s="1"/>
  <c r="AAF562"/>
  <c r="AAF590" s="1"/>
  <c r="AAL591" s="1"/>
  <c r="ADL562"/>
  <c r="ADL590" s="1"/>
  <c r="ADR591" s="1"/>
  <c r="AGR562"/>
  <c r="AGR590" s="1"/>
  <c r="AGX591" s="1"/>
  <c r="WZ562"/>
  <c r="WZ590" s="1"/>
  <c r="XF591" s="1"/>
  <c r="AEG562"/>
  <c r="AEG590" s="1"/>
  <c r="AEM591" s="1"/>
  <c r="AHM562"/>
  <c r="AHM590" s="1"/>
  <c r="AHS591" s="1"/>
  <c r="GA562"/>
  <c r="GA590" s="1"/>
  <c r="GG591" s="1"/>
  <c r="GV562"/>
  <c r="GV590" s="1"/>
  <c r="HB591" s="1"/>
  <c r="HQ562"/>
  <c r="HQ590" s="1"/>
  <c r="HW591" s="1"/>
  <c r="IL562"/>
  <c r="IL590" s="1"/>
  <c r="IR591" s="1"/>
  <c r="JG562"/>
  <c r="JG590" s="1"/>
  <c r="JM591" s="1"/>
  <c r="KB562"/>
  <c r="KB590" s="1"/>
  <c r="KH591" s="1"/>
  <c r="KW562"/>
  <c r="KW590" s="1"/>
  <c r="LC591" s="1"/>
  <c r="LR562"/>
  <c r="LR590" s="1"/>
  <c r="LX591" s="1"/>
  <c r="MM562"/>
  <c r="MM590" s="1"/>
  <c r="MS591" s="1"/>
  <c r="NH562"/>
  <c r="NH590" s="1"/>
  <c r="NN591" s="1"/>
  <c r="OC562"/>
  <c r="OC590" s="1"/>
  <c r="OI591" s="1"/>
  <c r="OX562"/>
  <c r="OX590" s="1"/>
  <c r="PD591" s="1"/>
  <c r="PS562"/>
  <c r="PS590" s="1"/>
  <c r="PY591" s="1"/>
  <c r="QN562"/>
  <c r="QN590" s="1"/>
  <c r="QT591" s="1"/>
  <c r="RI562"/>
  <c r="RI590" s="1"/>
  <c r="RO591" s="1"/>
  <c r="SD562"/>
  <c r="SD590" s="1"/>
  <c r="SJ591" s="1"/>
  <c r="SY562"/>
  <c r="SY590" s="1"/>
  <c r="TE591" s="1"/>
  <c r="TT562"/>
  <c r="TT590" s="1"/>
  <c r="TZ591" s="1"/>
  <c r="UO562"/>
  <c r="UO590" s="1"/>
  <c r="UU591" s="1"/>
  <c r="AIH562"/>
  <c r="AIH590" s="1"/>
  <c r="AIN591" s="1"/>
  <c r="AJC562"/>
  <c r="AJC590" s="1"/>
  <c r="AJI591" s="1"/>
  <c r="AJX562"/>
  <c r="AJX590" s="1"/>
  <c r="AKD591" s="1"/>
  <c r="AKS562"/>
  <c r="AKS590" s="1"/>
  <c r="AKY591" s="1"/>
  <c r="ALN562"/>
  <c r="ALN590" s="1"/>
  <c r="ALT591" s="1"/>
  <c r="AMI562"/>
  <c r="AMI590" s="1"/>
  <c r="AMO591" s="1"/>
  <c r="AND562"/>
  <c r="AND590" s="1"/>
  <c r="ANJ591" s="1"/>
  <c r="ANY562"/>
  <c r="ANY590" s="1"/>
  <c r="AOE591" s="1"/>
  <c r="AOT562"/>
  <c r="AOT590" s="1"/>
  <c r="AOZ591" s="1"/>
  <c r="APO562"/>
  <c r="APO590" s="1"/>
  <c r="APU591" s="1"/>
  <c r="AQJ562"/>
  <c r="AQJ590" s="1"/>
  <c r="AQP591" s="1"/>
  <c r="ARE562"/>
  <c r="ARE590" s="1"/>
  <c r="ARK591" s="1"/>
  <c r="ARZ562"/>
  <c r="ARZ590" s="1"/>
  <c r="ASF591" s="1"/>
  <c r="ASU562"/>
  <c r="ASU590" s="1"/>
  <c r="ATA591" s="1"/>
  <c r="ATP562"/>
  <c r="ATP590" s="1"/>
  <c r="ATV591" s="1"/>
  <c r="AUK562"/>
  <c r="AUK590" s="1"/>
  <c r="AUQ591" s="1"/>
  <c r="APG562"/>
  <c r="APG592" s="1"/>
  <c r="APG593" s="1"/>
  <c r="ME562"/>
  <c r="ME592" s="1"/>
  <c r="ME593" s="1"/>
  <c r="SQ562"/>
  <c r="SQ592" s="1"/>
  <c r="SQ593" s="1"/>
  <c r="AMA562"/>
  <c r="AMA592" s="1"/>
  <c r="AMA593" s="1"/>
  <c r="DH562"/>
  <c r="DH592" s="1"/>
  <c r="DH593" s="1"/>
  <c r="VW562"/>
  <c r="VW592" s="1"/>
  <c r="VW593" s="1"/>
  <c r="ES569"/>
  <c r="EY569" s="1"/>
  <c r="EY562" s="1"/>
  <c r="EY592" s="1"/>
  <c r="EY593" s="1"/>
  <c r="OP562"/>
  <c r="OP592" s="1"/>
  <c r="OP593" s="1"/>
  <c r="PK562"/>
  <c r="PK592" s="1"/>
  <c r="PK593" s="1"/>
  <c r="VB562"/>
  <c r="VB592" s="1"/>
  <c r="VB593" s="1"/>
  <c r="ZC562"/>
  <c r="ZC592" s="1"/>
  <c r="ZC593" s="1"/>
  <c r="ACI562"/>
  <c r="ACI592" s="1"/>
  <c r="ACI593" s="1"/>
  <c r="AFO562"/>
  <c r="AFO592" s="1"/>
  <c r="AFO593" s="1"/>
  <c r="AHZ562"/>
  <c r="AHZ592" s="1"/>
  <c r="AHZ593" s="1"/>
  <c r="AET562"/>
  <c r="AET592" s="1"/>
  <c r="AET593" s="1"/>
  <c r="ID562"/>
  <c r="ID592" s="1"/>
  <c r="ID593" s="1"/>
  <c r="FS562"/>
  <c r="FS592" s="1"/>
  <c r="FS593" s="1"/>
  <c r="AIU562"/>
  <c r="AIU592" s="1"/>
  <c r="AIU593" s="1"/>
  <c r="IY562"/>
  <c r="IY592" s="1"/>
  <c r="IY593" s="1"/>
  <c r="ASM562"/>
  <c r="ASM592" s="1"/>
  <c r="ASM593" s="1"/>
  <c r="ALF562"/>
  <c r="ALF592" s="1"/>
  <c r="ALF593" s="1"/>
  <c r="AJP562"/>
  <c r="AJP592" s="1"/>
  <c r="AJP593" s="1"/>
  <c r="ABN562"/>
  <c r="ABN592" s="1"/>
  <c r="ABN593" s="1"/>
  <c r="YH562"/>
  <c r="YH592" s="1"/>
  <c r="YH593" s="1"/>
  <c r="RV562"/>
  <c r="RV592" s="1"/>
  <c r="RV593" s="1"/>
  <c r="QF562"/>
  <c r="QF592" s="1"/>
  <c r="QF593" s="1"/>
  <c r="LJ562"/>
  <c r="LJ592" s="1"/>
  <c r="LJ593" s="1"/>
  <c r="HI562"/>
  <c r="HI592" s="1"/>
  <c r="HI593" s="1"/>
  <c r="CM562"/>
  <c r="CM592" s="1"/>
  <c r="CM593" s="1"/>
  <c r="AOL562"/>
  <c r="AOL592" s="1"/>
  <c r="AOL593" s="1"/>
  <c r="AUC562"/>
  <c r="AUC592" s="1"/>
  <c r="AUC593" s="1"/>
  <c r="JT562"/>
  <c r="JT592" s="1"/>
  <c r="JT593" s="1"/>
  <c r="ALV567" l="1"/>
  <c r="AMB567" s="1"/>
  <c r="ALV565"/>
  <c r="AMB565" s="1"/>
  <c r="AMB562" s="1"/>
  <c r="AMB592" s="1"/>
  <c r="AMB593" s="1"/>
  <c r="AAN567"/>
  <c r="AAT567" s="1"/>
  <c r="AAN563"/>
  <c r="AAT563" s="1"/>
  <c r="AAN565"/>
  <c r="AAT565" s="1"/>
  <c r="QV567"/>
  <c r="RB567" s="1"/>
  <c r="QV565"/>
  <c r="RB565" s="1"/>
  <c r="AFJ567"/>
  <c r="AFP567" s="1"/>
  <c r="AFJ563"/>
  <c r="AFP563" s="1"/>
  <c r="ATV566"/>
  <c r="AUB566" s="1"/>
  <c r="ATV570"/>
  <c r="AUB570" s="1"/>
  <c r="ATV572"/>
  <c r="AUB572" s="1"/>
  <c r="ATV576"/>
  <c r="AUB576" s="1"/>
  <c r="ATV564"/>
  <c r="AUB564" s="1"/>
  <c r="ATV574"/>
  <c r="AUB574" s="1"/>
  <c r="ATV568"/>
  <c r="AUB568" s="1"/>
  <c r="ATV565"/>
  <c r="AUB565" s="1"/>
  <c r="ATV567"/>
  <c r="AUB567" s="1"/>
  <c r="ATV571"/>
  <c r="AUB571" s="1"/>
  <c r="ATV573"/>
  <c r="AUB573" s="1"/>
  <c r="ATV575"/>
  <c r="AUB575" s="1"/>
  <c r="ATV563"/>
  <c r="AUB563" s="1"/>
  <c r="AUB562" s="1"/>
  <c r="AUB592" s="1"/>
  <c r="AUB593" s="1"/>
  <c r="ATV569"/>
  <c r="AUB569" s="1"/>
  <c r="ASF564"/>
  <c r="ASL564" s="1"/>
  <c r="ASF566"/>
  <c r="ASL566" s="1"/>
  <c r="ASF570"/>
  <c r="ASL570" s="1"/>
  <c r="ASF572"/>
  <c r="ASL572" s="1"/>
  <c r="ASF576"/>
  <c r="ASL576" s="1"/>
  <c r="ASF574"/>
  <c r="ASL574" s="1"/>
  <c r="ASF568"/>
  <c r="ASL568" s="1"/>
  <c r="ASF565"/>
  <c r="ASL565" s="1"/>
  <c r="ASF567"/>
  <c r="ASL567" s="1"/>
  <c r="ASF571"/>
  <c r="ASL571" s="1"/>
  <c r="ASF573"/>
  <c r="ASL573" s="1"/>
  <c r="ASF575"/>
  <c r="ASL575" s="1"/>
  <c r="ASF563"/>
  <c r="ASL563" s="1"/>
  <c r="ASL562" s="1"/>
  <c r="ASL592" s="1"/>
  <c r="ASL593" s="1"/>
  <c r="ASF569"/>
  <c r="ASL569" s="1"/>
  <c r="AQP566"/>
  <c r="AQV566" s="1"/>
  <c r="AQP570"/>
  <c r="AQV570" s="1"/>
  <c r="AQP572"/>
  <c r="AQV572" s="1"/>
  <c r="AQP576"/>
  <c r="AQV576" s="1"/>
  <c r="AQP564"/>
  <c r="AQV564" s="1"/>
  <c r="AQP574"/>
  <c r="AQV574" s="1"/>
  <c r="AQP568"/>
  <c r="AQV568" s="1"/>
  <c r="AQP565"/>
  <c r="AQV565" s="1"/>
  <c r="AQP567"/>
  <c r="AQV567" s="1"/>
  <c r="AQP571"/>
  <c r="AQV571" s="1"/>
  <c r="AQP573"/>
  <c r="AQV573" s="1"/>
  <c r="AQP575"/>
  <c r="AQV575" s="1"/>
  <c r="AQP563"/>
  <c r="AQV563" s="1"/>
  <c r="AQP569"/>
  <c r="AQV569" s="1"/>
  <c r="AOZ566"/>
  <c r="APF566" s="1"/>
  <c r="AOZ570"/>
  <c r="APF570" s="1"/>
  <c r="AOZ572"/>
  <c r="APF572" s="1"/>
  <c r="AOZ576"/>
  <c r="APF576" s="1"/>
  <c r="AOZ564"/>
  <c r="APF564" s="1"/>
  <c r="AOZ574"/>
  <c r="APF574" s="1"/>
  <c r="AOZ568"/>
  <c r="APF568" s="1"/>
  <c r="AOZ565"/>
  <c r="APF565" s="1"/>
  <c r="AOZ567"/>
  <c r="APF567" s="1"/>
  <c r="AOZ571"/>
  <c r="APF571" s="1"/>
  <c r="AOZ573"/>
  <c r="APF573" s="1"/>
  <c r="AOZ575"/>
  <c r="APF575" s="1"/>
  <c r="AOZ563"/>
  <c r="APF563" s="1"/>
  <c r="APF562" s="1"/>
  <c r="APF592" s="1"/>
  <c r="APF593" s="1"/>
  <c r="AOZ569"/>
  <c r="APF569" s="1"/>
  <c r="ANJ566"/>
  <c r="ANP566" s="1"/>
  <c r="ANJ570"/>
  <c r="ANP570" s="1"/>
  <c r="ANJ572"/>
  <c r="ANP572" s="1"/>
  <c r="ANJ576"/>
  <c r="ANP576" s="1"/>
  <c r="ANJ564"/>
  <c r="ANP564" s="1"/>
  <c r="ANJ574"/>
  <c r="ANP574" s="1"/>
  <c r="ANJ568"/>
  <c r="ANP568" s="1"/>
  <c r="ANJ567"/>
  <c r="ANP567" s="1"/>
  <c r="ANJ571"/>
  <c r="ANP571" s="1"/>
  <c r="ANJ573"/>
  <c r="ANP573" s="1"/>
  <c r="ANJ575"/>
  <c r="ANP575" s="1"/>
  <c r="ANJ563"/>
  <c r="ANP563" s="1"/>
  <c r="ANJ565"/>
  <c r="ANP565" s="1"/>
  <c r="ANJ569"/>
  <c r="ANP569" s="1"/>
  <c r="ALT564"/>
  <c r="ALZ564" s="1"/>
  <c r="ALT566"/>
  <c r="ALZ566" s="1"/>
  <c r="ALT570"/>
  <c r="ALZ570" s="1"/>
  <c r="ALT572"/>
  <c r="ALZ572" s="1"/>
  <c r="ALT576"/>
  <c r="ALZ576" s="1"/>
  <c r="ALT574"/>
  <c r="ALZ574" s="1"/>
  <c r="ALT568"/>
  <c r="ALZ568" s="1"/>
  <c r="ALT567"/>
  <c r="ALZ567" s="1"/>
  <c r="ALT571"/>
  <c r="ALZ571" s="1"/>
  <c r="ALT573"/>
  <c r="ALZ573" s="1"/>
  <c r="ALT575"/>
  <c r="ALZ575" s="1"/>
  <c r="ALT563"/>
  <c r="ALZ563" s="1"/>
  <c r="ALT565"/>
  <c r="ALZ565" s="1"/>
  <c r="ALT569"/>
  <c r="ALZ569" s="1"/>
  <c r="AKD564"/>
  <c r="AKJ564" s="1"/>
  <c r="AKD566"/>
  <c r="AKJ566" s="1"/>
  <c r="AKD570"/>
  <c r="AKJ570" s="1"/>
  <c r="AKD572"/>
  <c r="AKJ572" s="1"/>
  <c r="AKD576"/>
  <c r="AKJ576" s="1"/>
  <c r="AKD574"/>
  <c r="AKJ574" s="1"/>
  <c r="AKD568"/>
  <c r="AKJ568" s="1"/>
  <c r="AKD567"/>
  <c r="AKJ567" s="1"/>
  <c r="AKD571"/>
  <c r="AKJ571" s="1"/>
  <c r="AKD573"/>
  <c r="AKJ573" s="1"/>
  <c r="AKD575"/>
  <c r="AKJ575" s="1"/>
  <c r="AKD563"/>
  <c r="AKJ563" s="1"/>
  <c r="AKD565"/>
  <c r="AKJ565" s="1"/>
  <c r="AKD569"/>
  <c r="AKJ569" s="1"/>
  <c r="AIN566"/>
  <c r="AIT566" s="1"/>
  <c r="AIN570"/>
  <c r="AIT570" s="1"/>
  <c r="AIN572"/>
  <c r="AIT572" s="1"/>
  <c r="AIN576"/>
  <c r="AIT576" s="1"/>
  <c r="AIN564"/>
  <c r="AIT564" s="1"/>
  <c r="AIN574"/>
  <c r="AIT574" s="1"/>
  <c r="AIN568"/>
  <c r="AIT568" s="1"/>
  <c r="AIN565"/>
  <c r="AIT565" s="1"/>
  <c r="AIN567"/>
  <c r="AIT567" s="1"/>
  <c r="AIN571"/>
  <c r="AIT571" s="1"/>
  <c r="AIN573"/>
  <c r="AIT573" s="1"/>
  <c r="AIN575"/>
  <c r="AIT575" s="1"/>
  <c r="AIN563"/>
  <c r="AIT563" s="1"/>
  <c r="AIT562" s="1"/>
  <c r="AIT592" s="1"/>
  <c r="AIT593" s="1"/>
  <c r="AIN569"/>
  <c r="AIT569" s="1"/>
  <c r="TZ566"/>
  <c r="UF566" s="1"/>
  <c r="TZ570"/>
  <c r="UF570" s="1"/>
  <c r="TZ572"/>
  <c r="UF572" s="1"/>
  <c r="TZ576"/>
  <c r="UF576" s="1"/>
  <c r="TZ564"/>
  <c r="UF564" s="1"/>
  <c r="TZ574"/>
  <c r="UF574" s="1"/>
  <c r="TZ568"/>
  <c r="UF568" s="1"/>
  <c r="TZ565"/>
  <c r="UF565" s="1"/>
  <c r="TZ567"/>
  <c r="UF567" s="1"/>
  <c r="TZ571"/>
  <c r="UF571" s="1"/>
  <c r="TZ573"/>
  <c r="UF573" s="1"/>
  <c r="TZ575"/>
  <c r="UF575" s="1"/>
  <c r="TZ563"/>
  <c r="UF563" s="1"/>
  <c r="UF562" s="1"/>
  <c r="UF592" s="1"/>
  <c r="UF593" s="1"/>
  <c r="TZ569"/>
  <c r="UF569" s="1"/>
  <c r="SJ566"/>
  <c r="SP566" s="1"/>
  <c r="SJ570"/>
  <c r="SP570" s="1"/>
  <c r="SJ572"/>
  <c r="SP572" s="1"/>
  <c r="SJ576"/>
  <c r="SP576" s="1"/>
  <c r="SJ564"/>
  <c r="SP564" s="1"/>
  <c r="SJ574"/>
  <c r="SP574" s="1"/>
  <c r="SJ568"/>
  <c r="SP568" s="1"/>
  <c r="SJ565"/>
  <c r="SP565" s="1"/>
  <c r="SJ567"/>
  <c r="SP567" s="1"/>
  <c r="SJ571"/>
  <c r="SP571" s="1"/>
  <c r="SJ573"/>
  <c r="SP573" s="1"/>
  <c r="SJ575"/>
  <c r="SP575" s="1"/>
  <c r="SJ563"/>
  <c r="SP563" s="1"/>
  <c r="SP562" s="1"/>
  <c r="SP592" s="1"/>
  <c r="SP593" s="1"/>
  <c r="SJ569"/>
  <c r="SP569" s="1"/>
  <c r="QT566"/>
  <c r="QZ566" s="1"/>
  <c r="QT570"/>
  <c r="QZ570" s="1"/>
  <c r="QT572"/>
  <c r="QZ572" s="1"/>
  <c r="QT576"/>
  <c r="QZ576" s="1"/>
  <c r="QT564"/>
  <c r="QZ564" s="1"/>
  <c r="QT574"/>
  <c r="QZ574" s="1"/>
  <c r="QT568"/>
  <c r="QZ568" s="1"/>
  <c r="QT565"/>
  <c r="QZ565" s="1"/>
  <c r="QT567"/>
  <c r="QZ567" s="1"/>
  <c r="QT571"/>
  <c r="QZ571" s="1"/>
  <c r="QT573"/>
  <c r="QZ573" s="1"/>
  <c r="QT575"/>
  <c r="QZ575" s="1"/>
  <c r="QT563"/>
  <c r="QZ563" s="1"/>
  <c r="QZ562" s="1"/>
  <c r="QZ592" s="1"/>
  <c r="QZ593" s="1"/>
  <c r="QT569"/>
  <c r="QZ569" s="1"/>
  <c r="PD564"/>
  <c r="PJ564" s="1"/>
  <c r="PD566"/>
  <c r="PJ566" s="1"/>
  <c r="PD570"/>
  <c r="PJ570" s="1"/>
  <c r="PD572"/>
  <c r="PJ572" s="1"/>
  <c r="PD576"/>
  <c r="PJ576" s="1"/>
  <c r="PD574"/>
  <c r="PJ574" s="1"/>
  <c r="PD568"/>
  <c r="PJ568" s="1"/>
  <c r="PD565"/>
  <c r="PJ565" s="1"/>
  <c r="PD567"/>
  <c r="PJ567" s="1"/>
  <c r="PD571"/>
  <c r="PJ571" s="1"/>
  <c r="PD573"/>
  <c r="PJ573" s="1"/>
  <c r="PD575"/>
  <c r="PJ575" s="1"/>
  <c r="PD563"/>
  <c r="PJ563" s="1"/>
  <c r="PJ562" s="1"/>
  <c r="PJ592" s="1"/>
  <c r="PJ593" s="1"/>
  <c r="PD569"/>
  <c r="PJ569" s="1"/>
  <c r="NN564"/>
  <c r="NT564" s="1"/>
  <c r="NN566"/>
  <c r="NT566" s="1"/>
  <c r="NN570"/>
  <c r="NT570" s="1"/>
  <c r="NN572"/>
  <c r="NT572" s="1"/>
  <c r="NN576"/>
  <c r="NT576" s="1"/>
  <c r="NN574"/>
  <c r="NT574" s="1"/>
  <c r="NN568"/>
  <c r="NT568" s="1"/>
  <c r="NN565"/>
  <c r="NT565" s="1"/>
  <c r="NN567"/>
  <c r="NT567" s="1"/>
  <c r="NN571"/>
  <c r="NT571" s="1"/>
  <c r="NN573"/>
  <c r="NT573" s="1"/>
  <c r="NN575"/>
  <c r="NT575" s="1"/>
  <c r="NN563"/>
  <c r="NT563" s="1"/>
  <c r="NT562" s="1"/>
  <c r="NT592" s="1"/>
  <c r="NT593" s="1"/>
  <c r="NN569"/>
  <c r="NT569" s="1"/>
  <c r="LX564"/>
  <c r="MD564" s="1"/>
  <c r="LX566"/>
  <c r="MD566" s="1"/>
  <c r="LX570"/>
  <c r="MD570" s="1"/>
  <c r="LX572"/>
  <c r="MD572" s="1"/>
  <c r="LX576"/>
  <c r="MD576" s="1"/>
  <c r="LX574"/>
  <c r="MD574" s="1"/>
  <c r="LX568"/>
  <c r="MD568" s="1"/>
  <c r="LX567"/>
  <c r="MD567" s="1"/>
  <c r="LX571"/>
  <c r="MD571" s="1"/>
  <c r="LX573"/>
  <c r="MD573" s="1"/>
  <c r="LX575"/>
  <c r="MD575" s="1"/>
  <c r="LX563"/>
  <c r="MD563" s="1"/>
  <c r="LX565"/>
  <c r="MD565" s="1"/>
  <c r="LX569"/>
  <c r="MD569" s="1"/>
  <c r="KH566"/>
  <c r="KN566" s="1"/>
  <c r="KH570"/>
  <c r="KN570" s="1"/>
  <c r="KH572"/>
  <c r="KN572" s="1"/>
  <c r="KH576"/>
  <c r="KN576" s="1"/>
  <c r="KH564"/>
  <c r="KN564" s="1"/>
  <c r="KH574"/>
  <c r="KN574" s="1"/>
  <c r="KH568"/>
  <c r="KN568" s="1"/>
  <c r="KH567"/>
  <c r="KN567" s="1"/>
  <c r="KH571"/>
  <c r="KN571" s="1"/>
  <c r="KH573"/>
  <c r="KN573" s="1"/>
  <c r="KH575"/>
  <c r="KN575" s="1"/>
  <c r="KH563"/>
  <c r="KN563" s="1"/>
  <c r="KH565"/>
  <c r="KN565" s="1"/>
  <c r="KH569"/>
  <c r="KN569" s="1"/>
  <c r="IR566"/>
  <c r="IX566" s="1"/>
  <c r="IR570"/>
  <c r="IX570" s="1"/>
  <c r="IR572"/>
  <c r="IX572" s="1"/>
  <c r="IR576"/>
  <c r="IX576" s="1"/>
  <c r="IR564"/>
  <c r="IX564" s="1"/>
  <c r="IR574"/>
  <c r="IX574" s="1"/>
  <c r="IR568"/>
  <c r="IX568" s="1"/>
  <c r="IR567"/>
  <c r="IX567" s="1"/>
  <c r="IR571"/>
  <c r="IX571" s="1"/>
  <c r="IR573"/>
  <c r="IX573" s="1"/>
  <c r="IR575"/>
  <c r="IX575" s="1"/>
  <c r="IR563"/>
  <c r="IX563" s="1"/>
  <c r="IR565"/>
  <c r="IX565" s="1"/>
  <c r="IR569"/>
  <c r="IX569" s="1"/>
  <c r="HB570"/>
  <c r="HH570" s="1"/>
  <c r="HB572"/>
  <c r="HH572" s="1"/>
  <c r="HB576"/>
  <c r="HH576" s="1"/>
  <c r="HB564"/>
  <c r="HH564" s="1"/>
  <c r="HB566"/>
  <c r="HH566" s="1"/>
  <c r="HB574"/>
  <c r="HH574" s="1"/>
  <c r="HB568"/>
  <c r="HH568" s="1"/>
  <c r="HB567"/>
  <c r="HH567" s="1"/>
  <c r="HB571"/>
  <c r="HH571" s="1"/>
  <c r="HB573"/>
  <c r="HH573" s="1"/>
  <c r="HB575"/>
  <c r="HH575" s="1"/>
  <c r="HB563"/>
  <c r="HH563" s="1"/>
  <c r="HB565"/>
  <c r="HH565" s="1"/>
  <c r="HB569"/>
  <c r="HH569" s="1"/>
  <c r="AHS566"/>
  <c r="AHY566" s="1"/>
  <c r="AHS570"/>
  <c r="AHY570" s="1"/>
  <c r="AHS572"/>
  <c r="AHY572" s="1"/>
  <c r="AHS576"/>
  <c r="AHY576" s="1"/>
  <c r="AHS564"/>
  <c r="AHY564" s="1"/>
  <c r="AHS574"/>
  <c r="AHY574" s="1"/>
  <c r="AHS568"/>
  <c r="AHY568" s="1"/>
  <c r="AHS565"/>
  <c r="AHY565" s="1"/>
  <c r="AHS567"/>
  <c r="AHY567" s="1"/>
  <c r="AHS571"/>
  <c r="AHY571" s="1"/>
  <c r="AHS573"/>
  <c r="AHY573" s="1"/>
  <c r="AHS575"/>
  <c r="AHY575" s="1"/>
  <c r="AHS563"/>
  <c r="AHY563" s="1"/>
  <c r="AHS569"/>
  <c r="AHY569" s="1"/>
  <c r="XF566"/>
  <c r="XL566" s="1"/>
  <c r="XF570"/>
  <c r="XL570" s="1"/>
  <c r="XF572"/>
  <c r="XL572" s="1"/>
  <c r="XF576"/>
  <c r="XL576" s="1"/>
  <c r="XF564"/>
  <c r="XL564" s="1"/>
  <c r="XF574"/>
  <c r="XL574" s="1"/>
  <c r="XF568"/>
  <c r="XL568" s="1"/>
  <c r="XF563"/>
  <c r="XL563" s="1"/>
  <c r="XF565"/>
  <c r="XL565" s="1"/>
  <c r="XF567"/>
  <c r="XL567" s="1"/>
  <c r="XF571"/>
  <c r="XL571" s="1"/>
  <c r="XF573"/>
  <c r="XL573" s="1"/>
  <c r="XF575"/>
  <c r="XL575" s="1"/>
  <c r="XF569"/>
  <c r="XL569" s="1"/>
  <c r="ADR566"/>
  <c r="ADX566" s="1"/>
  <c r="ADR570"/>
  <c r="ADX570" s="1"/>
  <c r="ADR572"/>
  <c r="ADX572" s="1"/>
  <c r="ADR576"/>
  <c r="ADX576" s="1"/>
  <c r="ADR564"/>
  <c r="ADX564" s="1"/>
  <c r="ADR574"/>
  <c r="ADX574" s="1"/>
  <c r="ADR568"/>
  <c r="ADX568" s="1"/>
  <c r="ADR565"/>
  <c r="ADX565" s="1"/>
  <c r="ADR567"/>
  <c r="ADX567" s="1"/>
  <c r="ADR571"/>
  <c r="ADX571" s="1"/>
  <c r="ADR573"/>
  <c r="ADX573" s="1"/>
  <c r="ADR575"/>
  <c r="ADX575" s="1"/>
  <c r="ADR563"/>
  <c r="ADX563" s="1"/>
  <c r="ADR569"/>
  <c r="ADX569" s="1"/>
  <c r="YV566"/>
  <c r="ZB566" s="1"/>
  <c r="YV570"/>
  <c r="ZB570" s="1"/>
  <c r="YV572"/>
  <c r="ZB572" s="1"/>
  <c r="YV576"/>
  <c r="ZB576" s="1"/>
  <c r="YV564"/>
  <c r="ZB564" s="1"/>
  <c r="YV574"/>
  <c r="ZB574" s="1"/>
  <c r="YV568"/>
  <c r="ZB568" s="1"/>
  <c r="YV563"/>
  <c r="ZB563" s="1"/>
  <c r="YV565"/>
  <c r="ZB565" s="1"/>
  <c r="YV567"/>
  <c r="ZB567" s="1"/>
  <c r="YV571"/>
  <c r="ZB571" s="1"/>
  <c r="YV573"/>
  <c r="ZB573" s="1"/>
  <c r="YV575"/>
  <c r="ZB575" s="1"/>
  <c r="YV569"/>
  <c r="ZB569" s="1"/>
  <c r="EQ566"/>
  <c r="EW566" s="1"/>
  <c r="EQ570"/>
  <c r="EW570" s="1"/>
  <c r="EQ572"/>
  <c r="EW572" s="1"/>
  <c r="EQ576"/>
  <c r="EW576" s="1"/>
  <c r="EQ564"/>
  <c r="EW564" s="1"/>
  <c r="EQ574"/>
  <c r="EW574" s="1"/>
  <c r="EQ568"/>
  <c r="EW568" s="1"/>
  <c r="EQ563"/>
  <c r="EW563" s="1"/>
  <c r="EQ567"/>
  <c r="EW567" s="1"/>
  <c r="EQ569"/>
  <c r="EW569" s="1"/>
  <c r="EQ571"/>
  <c r="EW571" s="1"/>
  <c r="EQ573"/>
  <c r="EW573" s="1"/>
  <c r="EQ575"/>
  <c r="EW575" s="1"/>
  <c r="EQ565"/>
  <c r="EW565" s="1"/>
  <c r="ATX574"/>
  <c r="AUD574" s="1"/>
  <c r="ATX564"/>
  <c r="AUD564" s="1"/>
  <c r="ATX568"/>
  <c r="AUD568" s="1"/>
  <c r="ATX570"/>
  <c r="AUD570" s="1"/>
  <c r="ATX572"/>
  <c r="AUD572" s="1"/>
  <c r="ATX576"/>
  <c r="AUD576" s="1"/>
  <c r="ATX566"/>
  <c r="AUD566" s="1"/>
  <c r="ATX565"/>
  <c r="AUD565" s="1"/>
  <c r="ATX567"/>
  <c r="AUD567" s="1"/>
  <c r="ATX569"/>
  <c r="AUD569" s="1"/>
  <c r="ATX571"/>
  <c r="AUD571" s="1"/>
  <c r="ATX573"/>
  <c r="AUD573" s="1"/>
  <c r="ATX575"/>
  <c r="AUD575" s="1"/>
  <c r="ATX563"/>
  <c r="AUD563" s="1"/>
  <c r="ARM574"/>
  <c r="ARS574" s="1"/>
  <c r="ARM564"/>
  <c r="ARS564" s="1"/>
  <c r="ARM568"/>
  <c r="ARS568" s="1"/>
  <c r="ARM570"/>
  <c r="ARS570" s="1"/>
  <c r="ARM572"/>
  <c r="ARS572" s="1"/>
  <c r="ARM576"/>
  <c r="ARS576" s="1"/>
  <c r="ARM566"/>
  <c r="ARS566" s="1"/>
  <c r="ARM565"/>
  <c r="ARS565" s="1"/>
  <c r="ARM567"/>
  <c r="ARS567" s="1"/>
  <c r="ARM569"/>
  <c r="ARS569" s="1"/>
  <c r="ARM571"/>
  <c r="ARS571" s="1"/>
  <c r="ARM573"/>
  <c r="ARS573" s="1"/>
  <c r="ARM575"/>
  <c r="ARS575" s="1"/>
  <c r="ARM563"/>
  <c r="ARS563" s="1"/>
  <c r="APB574"/>
  <c r="APH574" s="1"/>
  <c r="APB564"/>
  <c r="APH564" s="1"/>
  <c r="APB568"/>
  <c r="APH568" s="1"/>
  <c r="APB570"/>
  <c r="APH570" s="1"/>
  <c r="APB572"/>
  <c r="APH572" s="1"/>
  <c r="APB576"/>
  <c r="APH576" s="1"/>
  <c r="APB566"/>
  <c r="APH566" s="1"/>
  <c r="APB567"/>
  <c r="APH567" s="1"/>
  <c r="APB569"/>
  <c r="APH569" s="1"/>
  <c r="APB571"/>
  <c r="APH571" s="1"/>
  <c r="APB573"/>
  <c r="APH573" s="1"/>
  <c r="APB575"/>
  <c r="APH575" s="1"/>
  <c r="APB563"/>
  <c r="APH563" s="1"/>
  <c r="APB565"/>
  <c r="APH565" s="1"/>
  <c r="ALA574"/>
  <c r="ALG574" s="1"/>
  <c r="ALA564"/>
  <c r="ALG564" s="1"/>
  <c r="ALA568"/>
  <c r="ALG568" s="1"/>
  <c r="ALA570"/>
  <c r="ALG570" s="1"/>
  <c r="ALA572"/>
  <c r="ALG572" s="1"/>
  <c r="ALA576"/>
  <c r="ALG576" s="1"/>
  <c r="ALA566"/>
  <c r="ALG566" s="1"/>
  <c r="ALA565"/>
  <c r="ALG565" s="1"/>
  <c r="ALA567"/>
  <c r="ALG567" s="1"/>
  <c r="ALA569"/>
  <c r="ALG569" s="1"/>
  <c r="ALA571"/>
  <c r="ALG571" s="1"/>
  <c r="ALA573"/>
  <c r="ALG573" s="1"/>
  <c r="ALA575"/>
  <c r="ALG575" s="1"/>
  <c r="ALA563"/>
  <c r="ALG563" s="1"/>
  <c r="UB574"/>
  <c r="UH574" s="1"/>
  <c r="UB564"/>
  <c r="UH564" s="1"/>
  <c r="UB568"/>
  <c r="UH568" s="1"/>
  <c r="UB570"/>
  <c r="UH570" s="1"/>
  <c r="UB572"/>
  <c r="UH572" s="1"/>
  <c r="UB576"/>
  <c r="UH576" s="1"/>
  <c r="UB566"/>
  <c r="UH566" s="1"/>
  <c r="UB565"/>
  <c r="UH565" s="1"/>
  <c r="UB567"/>
  <c r="UH567" s="1"/>
  <c r="UB569"/>
  <c r="UH569" s="1"/>
  <c r="UB571"/>
  <c r="UH571" s="1"/>
  <c r="UB573"/>
  <c r="UH573" s="1"/>
  <c r="UB575"/>
  <c r="UH575" s="1"/>
  <c r="UB563"/>
  <c r="UH563" s="1"/>
  <c r="QA574"/>
  <c r="QG574" s="1"/>
  <c r="QA564"/>
  <c r="QG564" s="1"/>
  <c r="QA568"/>
  <c r="QG568" s="1"/>
  <c r="QA570"/>
  <c r="QG570" s="1"/>
  <c r="QA572"/>
  <c r="QG572" s="1"/>
  <c r="QA576"/>
  <c r="QG576" s="1"/>
  <c r="QA566"/>
  <c r="QG566" s="1"/>
  <c r="QA565"/>
  <c r="QG565" s="1"/>
  <c r="QA567"/>
  <c r="QG567" s="1"/>
  <c r="QA569"/>
  <c r="QG569" s="1"/>
  <c r="QA571"/>
  <c r="QG571" s="1"/>
  <c r="QA573"/>
  <c r="QG573" s="1"/>
  <c r="QA575"/>
  <c r="QG575" s="1"/>
  <c r="QA563"/>
  <c r="QG563" s="1"/>
  <c r="MU574"/>
  <c r="NA574" s="1"/>
  <c r="MU564"/>
  <c r="NA564" s="1"/>
  <c r="MU568"/>
  <c r="NA568" s="1"/>
  <c r="MU570"/>
  <c r="NA570" s="1"/>
  <c r="MU572"/>
  <c r="NA572" s="1"/>
  <c r="MU576"/>
  <c r="NA576" s="1"/>
  <c r="MU566"/>
  <c r="NA566" s="1"/>
  <c r="MU565"/>
  <c r="NA565" s="1"/>
  <c r="MU567"/>
  <c r="NA567" s="1"/>
  <c r="MU569"/>
  <c r="NA569" s="1"/>
  <c r="MU571"/>
  <c r="NA571" s="1"/>
  <c r="MU573"/>
  <c r="NA573" s="1"/>
  <c r="MU575"/>
  <c r="NA575" s="1"/>
  <c r="MU563"/>
  <c r="NA563" s="1"/>
  <c r="LE574"/>
  <c r="LK574" s="1"/>
  <c r="LE564"/>
  <c r="LK564" s="1"/>
  <c r="LE568"/>
  <c r="LK568" s="1"/>
  <c r="LE570"/>
  <c r="LK570" s="1"/>
  <c r="LE572"/>
  <c r="LK572" s="1"/>
  <c r="LE576"/>
  <c r="LK576" s="1"/>
  <c r="LE566"/>
  <c r="LK566" s="1"/>
  <c r="LE567"/>
  <c r="LK567" s="1"/>
  <c r="LE569"/>
  <c r="LK569" s="1"/>
  <c r="LE571"/>
  <c r="LK571" s="1"/>
  <c r="LE573"/>
  <c r="LK573" s="1"/>
  <c r="LE575"/>
  <c r="LK575" s="1"/>
  <c r="LE563"/>
  <c r="LK563" s="1"/>
  <c r="LE565"/>
  <c r="LK565" s="1"/>
  <c r="IT574"/>
  <c r="IZ574" s="1"/>
  <c r="IT564"/>
  <c r="IZ564" s="1"/>
  <c r="IT568"/>
  <c r="IZ568" s="1"/>
  <c r="IT570"/>
  <c r="IZ570" s="1"/>
  <c r="IT572"/>
  <c r="IZ572" s="1"/>
  <c r="IT576"/>
  <c r="IZ576" s="1"/>
  <c r="IT566"/>
  <c r="IZ566" s="1"/>
  <c r="IT567"/>
  <c r="IZ567" s="1"/>
  <c r="IT569"/>
  <c r="IZ569" s="1"/>
  <c r="IT571"/>
  <c r="IZ571" s="1"/>
  <c r="IT573"/>
  <c r="IZ573" s="1"/>
  <c r="IT575"/>
  <c r="IZ575" s="1"/>
  <c r="IT563"/>
  <c r="IZ563" s="1"/>
  <c r="IT565"/>
  <c r="IZ565" s="1"/>
  <c r="AGZ564"/>
  <c r="AHF564" s="1"/>
  <c r="AGZ574"/>
  <c r="AHF574" s="1"/>
  <c r="AGZ568"/>
  <c r="AHF568" s="1"/>
  <c r="AGZ570"/>
  <c r="AHF570" s="1"/>
  <c r="AGZ572"/>
  <c r="AHF572" s="1"/>
  <c r="AGZ576"/>
  <c r="AHF576" s="1"/>
  <c r="AGZ566"/>
  <c r="AHF566" s="1"/>
  <c r="AGZ563"/>
  <c r="AHF563" s="1"/>
  <c r="AGZ565"/>
  <c r="AHF565" s="1"/>
  <c r="AGZ567"/>
  <c r="AHF567" s="1"/>
  <c r="AGZ569"/>
  <c r="AHF569" s="1"/>
  <c r="AGZ571"/>
  <c r="AHF571" s="1"/>
  <c r="AGZ573"/>
  <c r="AHF573" s="1"/>
  <c r="AGZ575"/>
  <c r="AHF575" s="1"/>
  <c r="W574"/>
  <c r="AC574" s="1"/>
  <c r="W564"/>
  <c r="AC564" s="1"/>
  <c r="W568"/>
  <c r="AC568" s="1"/>
  <c r="W570"/>
  <c r="AC570" s="1"/>
  <c r="W572"/>
  <c r="AC572" s="1"/>
  <c r="W576"/>
  <c r="AC576" s="1"/>
  <c r="W566"/>
  <c r="AC566" s="1"/>
  <c r="W569"/>
  <c r="AC569" s="1"/>
  <c r="W563"/>
  <c r="AC563" s="1"/>
  <c r="W565"/>
  <c r="AC565" s="1"/>
  <c r="W567"/>
  <c r="AC567" s="1"/>
  <c r="W571"/>
  <c r="AC571" s="1"/>
  <c r="W573"/>
  <c r="AC573" s="1"/>
  <c r="W575"/>
  <c r="AC575" s="1"/>
  <c r="AGC566"/>
  <c r="AGI566" s="1"/>
  <c r="AGC570"/>
  <c r="AGI570" s="1"/>
  <c r="AGC572"/>
  <c r="AGI572" s="1"/>
  <c r="AGC576"/>
  <c r="AGI576" s="1"/>
  <c r="AGC564"/>
  <c r="AGI564" s="1"/>
  <c r="AGC574"/>
  <c r="AGI574" s="1"/>
  <c r="AGC568"/>
  <c r="AGI568" s="1"/>
  <c r="AGC565"/>
  <c r="AGI565" s="1"/>
  <c r="AGC567"/>
  <c r="AGI567" s="1"/>
  <c r="AGC571"/>
  <c r="AGI571" s="1"/>
  <c r="AGC573"/>
  <c r="AGI573" s="1"/>
  <c r="AGC575"/>
  <c r="AGI575" s="1"/>
  <c r="AGC563"/>
  <c r="AGI563" s="1"/>
  <c r="AGC569"/>
  <c r="AGI569" s="1"/>
  <c r="ACW566"/>
  <c r="ADC566" s="1"/>
  <c r="ACW570"/>
  <c r="ADC570" s="1"/>
  <c r="ACW572"/>
  <c r="ADC572" s="1"/>
  <c r="ACW576"/>
  <c r="ADC576" s="1"/>
  <c r="ACW564"/>
  <c r="ADC564" s="1"/>
  <c r="ACW574"/>
  <c r="ADC574" s="1"/>
  <c r="ACW568"/>
  <c r="ADC568" s="1"/>
  <c r="ACW565"/>
  <c r="ADC565" s="1"/>
  <c r="ACW567"/>
  <c r="ADC567" s="1"/>
  <c r="ACW571"/>
  <c r="ADC571" s="1"/>
  <c r="ACW573"/>
  <c r="ADC573" s="1"/>
  <c r="ACW575"/>
  <c r="ADC575" s="1"/>
  <c r="ACW563"/>
  <c r="ADC563" s="1"/>
  <c r="ACW569"/>
  <c r="ADC569" s="1"/>
  <c r="ABG564"/>
  <c r="ABM564" s="1"/>
  <c r="ABG566"/>
  <c r="ABM566" s="1"/>
  <c r="ABG570"/>
  <c r="ABM570" s="1"/>
  <c r="ABG572"/>
  <c r="ABM572" s="1"/>
  <c r="ABG576"/>
  <c r="ABM576" s="1"/>
  <c r="ABG574"/>
  <c r="ABM574" s="1"/>
  <c r="ABG568"/>
  <c r="ABM568" s="1"/>
  <c r="ABG563"/>
  <c r="ABM563" s="1"/>
  <c r="ABG567"/>
  <c r="ABM567" s="1"/>
  <c r="ABG571"/>
  <c r="ABM571" s="1"/>
  <c r="ABG573"/>
  <c r="ABM573" s="1"/>
  <c r="ABG575"/>
  <c r="ABM575" s="1"/>
  <c r="ABG565"/>
  <c r="ABM565" s="1"/>
  <c r="ABG569"/>
  <c r="ABM569" s="1"/>
  <c r="YA564"/>
  <c r="YG564" s="1"/>
  <c r="YA566"/>
  <c r="YG566" s="1"/>
  <c r="YA570"/>
  <c r="YG570" s="1"/>
  <c r="YA572"/>
  <c r="YG572" s="1"/>
  <c r="YA576"/>
  <c r="YG576" s="1"/>
  <c r="YA574"/>
  <c r="YG574" s="1"/>
  <c r="YA568"/>
  <c r="YG568" s="1"/>
  <c r="YA565"/>
  <c r="YG565" s="1"/>
  <c r="YA567"/>
  <c r="YG567" s="1"/>
  <c r="YA571"/>
  <c r="YG571" s="1"/>
  <c r="YA573"/>
  <c r="YG573" s="1"/>
  <c r="YA575"/>
  <c r="YG575" s="1"/>
  <c r="YA563"/>
  <c r="YG563" s="1"/>
  <c r="YA569"/>
  <c r="YG569" s="1"/>
  <c r="FL564"/>
  <c r="FR564" s="1"/>
  <c r="FL570"/>
  <c r="FR570" s="1"/>
  <c r="FL572"/>
  <c r="FR572" s="1"/>
  <c r="FL576"/>
  <c r="FR576" s="1"/>
  <c r="FL566"/>
  <c r="FR566" s="1"/>
  <c r="FL574"/>
  <c r="FR574" s="1"/>
  <c r="FL568"/>
  <c r="FR568" s="1"/>
  <c r="FL567"/>
  <c r="FR567" s="1"/>
  <c r="FL571"/>
  <c r="FR571" s="1"/>
  <c r="FL573"/>
  <c r="FR573" s="1"/>
  <c r="FL575"/>
  <c r="FR575" s="1"/>
  <c r="FL563"/>
  <c r="FR563" s="1"/>
  <c r="FL565"/>
  <c r="FR565" s="1"/>
  <c r="FL569"/>
  <c r="FR569" s="1"/>
  <c r="DA566"/>
  <c r="DG566" s="1"/>
  <c r="DA570"/>
  <c r="DG570" s="1"/>
  <c r="DA572"/>
  <c r="DG572" s="1"/>
  <c r="DA576"/>
  <c r="DG576" s="1"/>
  <c r="DA564"/>
  <c r="DG564" s="1"/>
  <c r="DA574"/>
  <c r="DG574" s="1"/>
  <c r="DA568"/>
  <c r="DG568" s="1"/>
  <c r="DA563"/>
  <c r="DG563" s="1"/>
  <c r="DA567"/>
  <c r="DG567" s="1"/>
  <c r="DA569"/>
  <c r="DG569" s="1"/>
  <c r="DA571"/>
  <c r="DG571" s="1"/>
  <c r="DA573"/>
  <c r="DG573" s="1"/>
  <c r="DA575"/>
  <c r="DG575" s="1"/>
  <c r="DA565"/>
  <c r="DG565" s="1"/>
  <c r="AP564"/>
  <c r="AV564" s="1"/>
  <c r="AP570"/>
  <c r="AV570" s="1"/>
  <c r="AP572"/>
  <c r="AV572" s="1"/>
  <c r="AP576"/>
  <c r="AV576" s="1"/>
  <c r="AP566"/>
  <c r="AV566" s="1"/>
  <c r="AP574"/>
  <c r="AV574" s="1"/>
  <c r="AP568"/>
  <c r="AV568" s="1"/>
  <c r="AP567"/>
  <c r="AV567" s="1"/>
  <c r="AP571"/>
  <c r="AV571" s="1"/>
  <c r="AP573"/>
  <c r="AV573" s="1"/>
  <c r="AP575"/>
  <c r="AV575" s="1"/>
  <c r="AP563"/>
  <c r="AV563" s="1"/>
  <c r="AP565"/>
  <c r="AV565" s="1"/>
  <c r="AP569"/>
  <c r="AV569" s="1"/>
  <c r="ACD574"/>
  <c r="ACJ574" s="1"/>
  <c r="ACD564"/>
  <c r="ACJ564" s="1"/>
  <c r="ACD568"/>
  <c r="ACJ568" s="1"/>
  <c r="ACD570"/>
  <c r="ACJ570" s="1"/>
  <c r="ACD572"/>
  <c r="ACJ572" s="1"/>
  <c r="ACD576"/>
  <c r="ACJ576" s="1"/>
  <c r="ACD566"/>
  <c r="ACJ566" s="1"/>
  <c r="ACD563"/>
  <c r="ACJ563" s="1"/>
  <c r="ACD565"/>
  <c r="ACJ565" s="1"/>
  <c r="ACD567"/>
  <c r="ACJ567" s="1"/>
  <c r="ACD569"/>
  <c r="ACJ569" s="1"/>
  <c r="ACD571"/>
  <c r="ACJ571" s="1"/>
  <c r="ACD573"/>
  <c r="ACJ573" s="1"/>
  <c r="ACD575"/>
  <c r="ACJ575" s="1"/>
  <c r="AR564"/>
  <c r="AX564" s="1"/>
  <c r="AR574"/>
  <c r="AX574" s="1"/>
  <c r="AR568"/>
  <c r="AX568" s="1"/>
  <c r="AR570"/>
  <c r="AX570" s="1"/>
  <c r="AR572"/>
  <c r="AX572" s="1"/>
  <c r="AR576"/>
  <c r="AX576" s="1"/>
  <c r="AR566"/>
  <c r="AX566" s="1"/>
  <c r="AR563"/>
  <c r="AX563" s="1"/>
  <c r="AR565"/>
  <c r="AX565" s="1"/>
  <c r="AR567"/>
  <c r="AX567" s="1"/>
  <c r="AR569"/>
  <c r="AX569" s="1"/>
  <c r="AR571"/>
  <c r="AX571" s="1"/>
  <c r="AR573"/>
  <c r="AX573" s="1"/>
  <c r="AR575"/>
  <c r="AX575" s="1"/>
  <c r="AEO564"/>
  <c r="AEU564" s="1"/>
  <c r="AEO574"/>
  <c r="AEU574" s="1"/>
  <c r="AEO568"/>
  <c r="AEU568" s="1"/>
  <c r="AEO570"/>
  <c r="AEU570" s="1"/>
  <c r="AEO572"/>
  <c r="AEU572" s="1"/>
  <c r="AEO576"/>
  <c r="AEU576" s="1"/>
  <c r="AEO566"/>
  <c r="AEU566" s="1"/>
  <c r="AEO565"/>
  <c r="AEU565" s="1"/>
  <c r="AEO567"/>
  <c r="AEU567" s="1"/>
  <c r="AEO569"/>
  <c r="AEU569" s="1"/>
  <c r="AEO571"/>
  <c r="AEU571" s="1"/>
  <c r="AEO573"/>
  <c r="AEU573" s="1"/>
  <c r="AEO575"/>
  <c r="AEU575" s="1"/>
  <c r="AEO563"/>
  <c r="AEU563" s="1"/>
  <c r="ABI574"/>
  <c r="ABO574" s="1"/>
  <c r="ABI564"/>
  <c r="ABO564" s="1"/>
  <c r="ABI568"/>
  <c r="ABO568" s="1"/>
  <c r="ABI570"/>
  <c r="ABO570" s="1"/>
  <c r="ABI572"/>
  <c r="ABO572" s="1"/>
  <c r="ABI576"/>
  <c r="ABO576" s="1"/>
  <c r="ABI566"/>
  <c r="ABO566" s="1"/>
  <c r="ABI563"/>
  <c r="ABO563" s="1"/>
  <c r="ABI567"/>
  <c r="ABO567" s="1"/>
  <c r="ABI569"/>
  <c r="ABO569" s="1"/>
  <c r="ABI571"/>
  <c r="ABO571" s="1"/>
  <c r="ABI573"/>
  <c r="ABO573" s="1"/>
  <c r="ABI575"/>
  <c r="ABO575" s="1"/>
  <c r="ABI565"/>
  <c r="ABO565" s="1"/>
  <c r="YC564"/>
  <c r="YI564" s="1"/>
  <c r="YC574"/>
  <c r="YI574" s="1"/>
  <c r="YC568"/>
  <c r="YI568" s="1"/>
  <c r="YC570"/>
  <c r="YI570" s="1"/>
  <c r="YC572"/>
  <c r="YI572" s="1"/>
  <c r="YC576"/>
  <c r="YI576" s="1"/>
  <c r="YC566"/>
  <c r="YI566" s="1"/>
  <c r="YC567"/>
  <c r="YI567" s="1"/>
  <c r="YC569"/>
  <c r="YI569" s="1"/>
  <c r="YC571"/>
  <c r="YI571" s="1"/>
  <c r="YC573"/>
  <c r="YI573" s="1"/>
  <c r="YC575"/>
  <c r="YI575" s="1"/>
  <c r="YC563"/>
  <c r="YI563" s="1"/>
  <c r="YC565"/>
  <c r="YI565" s="1"/>
  <c r="FN564"/>
  <c r="FT564" s="1"/>
  <c r="FN574"/>
  <c r="FT574" s="1"/>
  <c r="FN568"/>
  <c r="FT568" s="1"/>
  <c r="FN570"/>
  <c r="FT570" s="1"/>
  <c r="FN572"/>
  <c r="FT572" s="1"/>
  <c r="FN576"/>
  <c r="FT576" s="1"/>
  <c r="FN566"/>
  <c r="FT566" s="1"/>
  <c r="FN565"/>
  <c r="FT565" s="1"/>
  <c r="FN567"/>
  <c r="FT567" s="1"/>
  <c r="FN569"/>
  <c r="FT569" s="1"/>
  <c r="FN571"/>
  <c r="FT571" s="1"/>
  <c r="FN573"/>
  <c r="FT573" s="1"/>
  <c r="FN575"/>
  <c r="FT575" s="1"/>
  <c r="FN563"/>
  <c r="FT563" s="1"/>
  <c r="DC574"/>
  <c r="DI574" s="1"/>
  <c r="DC564"/>
  <c r="DI564" s="1"/>
  <c r="DC568"/>
  <c r="DI568" s="1"/>
  <c r="DC570"/>
  <c r="DI570" s="1"/>
  <c r="DC572"/>
  <c r="DI572" s="1"/>
  <c r="DC576"/>
  <c r="DI576" s="1"/>
  <c r="DC566"/>
  <c r="DI566" s="1"/>
  <c r="DC569"/>
  <c r="DI569" s="1"/>
  <c r="DC563"/>
  <c r="DI563" s="1"/>
  <c r="DC567"/>
  <c r="DI567" s="1"/>
  <c r="DC571"/>
  <c r="DI571" s="1"/>
  <c r="DC573"/>
  <c r="DI573" s="1"/>
  <c r="DC575"/>
  <c r="DI575" s="1"/>
  <c r="DC565"/>
  <c r="DI565" s="1"/>
  <c r="AVS563"/>
  <c r="AVS562" s="1"/>
  <c r="AVS592" s="1"/>
  <c r="AVS593" s="1"/>
  <c r="AB562"/>
  <c r="AB592" s="1"/>
  <c r="AB593" s="1"/>
  <c r="AUY562"/>
  <c r="AUY592" s="1"/>
  <c r="AUY593" s="1"/>
  <c r="AQX562"/>
  <c r="AQX592" s="1"/>
  <c r="AQX593" s="1"/>
  <c r="AMW562"/>
  <c r="AMW592" s="1"/>
  <c r="AMW593" s="1"/>
  <c r="AKL562"/>
  <c r="AKL592" s="1"/>
  <c r="AKL593" s="1"/>
  <c r="VC562"/>
  <c r="VC592" s="1"/>
  <c r="VC593" s="1"/>
  <c r="RW562"/>
  <c r="RW592" s="1"/>
  <c r="RW593" s="1"/>
  <c r="PL562"/>
  <c r="PL592" s="1"/>
  <c r="PL593" s="1"/>
  <c r="KP562"/>
  <c r="KP592" s="1"/>
  <c r="KP593" s="1"/>
  <c r="GO562"/>
  <c r="GO592" s="1"/>
  <c r="GO593" s="1"/>
  <c r="AUQ566"/>
  <c r="AUW566" s="1"/>
  <c r="AUQ570"/>
  <c r="AUW570" s="1"/>
  <c r="AUQ572"/>
  <c r="AUW572" s="1"/>
  <c r="AUQ576"/>
  <c r="AUW576" s="1"/>
  <c r="AUQ564"/>
  <c r="AUW564" s="1"/>
  <c r="AUQ574"/>
  <c r="AUW574" s="1"/>
  <c r="AUQ568"/>
  <c r="AUW568" s="1"/>
  <c r="AUQ565"/>
  <c r="AUW565" s="1"/>
  <c r="AUQ567"/>
  <c r="AUW567" s="1"/>
  <c r="AUQ571"/>
  <c r="AUW571" s="1"/>
  <c r="AUQ573"/>
  <c r="AUW573" s="1"/>
  <c r="AUQ575"/>
  <c r="AUW575" s="1"/>
  <c r="AUQ563"/>
  <c r="AUW563" s="1"/>
  <c r="AUQ569"/>
  <c r="AUW569" s="1"/>
  <c r="ATA566"/>
  <c r="ATG566" s="1"/>
  <c r="ATA570"/>
  <c r="ATG570" s="1"/>
  <c r="ATA572"/>
  <c r="ATG572" s="1"/>
  <c r="ATA576"/>
  <c r="ATG576" s="1"/>
  <c r="ATA564"/>
  <c r="ATG564" s="1"/>
  <c r="ATA574"/>
  <c r="ATG574" s="1"/>
  <c r="ATA568"/>
  <c r="ATG568" s="1"/>
  <c r="ATA565"/>
  <c r="ATG565" s="1"/>
  <c r="ATA567"/>
  <c r="ATG567" s="1"/>
  <c r="ATA571"/>
  <c r="ATG571" s="1"/>
  <c r="ATA573"/>
  <c r="ATG573" s="1"/>
  <c r="ATA575"/>
  <c r="ATG575" s="1"/>
  <c r="ATA563"/>
  <c r="ATG563" s="1"/>
  <c r="ATA569"/>
  <c r="ATG569" s="1"/>
  <c r="ARK566"/>
  <c r="ARQ566" s="1"/>
  <c r="ARK570"/>
  <c r="ARQ570" s="1"/>
  <c r="ARK572"/>
  <c r="ARQ572" s="1"/>
  <c r="ARK576"/>
  <c r="ARQ576" s="1"/>
  <c r="ARK564"/>
  <c r="ARQ564" s="1"/>
  <c r="ARK574"/>
  <c r="ARQ574" s="1"/>
  <c r="ARK568"/>
  <c r="ARQ568" s="1"/>
  <c r="ARK565"/>
  <c r="ARQ565" s="1"/>
  <c r="ARK567"/>
  <c r="ARQ567" s="1"/>
  <c r="ARK571"/>
  <c r="ARQ571" s="1"/>
  <c r="ARK573"/>
  <c r="ARQ573" s="1"/>
  <c r="ARK575"/>
  <c r="ARQ575" s="1"/>
  <c r="ARK563"/>
  <c r="ARQ563" s="1"/>
  <c r="ARK569"/>
  <c r="ARQ569" s="1"/>
  <c r="APU566"/>
  <c r="AQA566" s="1"/>
  <c r="APU570"/>
  <c r="AQA570" s="1"/>
  <c r="APU572"/>
  <c r="AQA572" s="1"/>
  <c r="APU576"/>
  <c r="AQA576" s="1"/>
  <c r="APU564"/>
  <c r="AQA564" s="1"/>
  <c r="APU574"/>
  <c r="AQA574" s="1"/>
  <c r="APU568"/>
  <c r="AQA568" s="1"/>
  <c r="APU567"/>
  <c r="AQA567" s="1"/>
  <c r="APU571"/>
  <c r="AQA571" s="1"/>
  <c r="APU573"/>
  <c r="AQA573" s="1"/>
  <c r="APU575"/>
  <c r="AQA575" s="1"/>
  <c r="APU563"/>
  <c r="AQA563" s="1"/>
  <c r="APU565"/>
  <c r="AQA565" s="1"/>
  <c r="APU569"/>
  <c r="AQA569" s="1"/>
  <c r="AOE566"/>
  <c r="AOK566" s="1"/>
  <c r="AOE570"/>
  <c r="AOK570" s="1"/>
  <c r="AOE572"/>
  <c r="AOK572" s="1"/>
  <c r="AOE576"/>
  <c r="AOK576" s="1"/>
  <c r="AOE564"/>
  <c r="AOK564" s="1"/>
  <c r="AOE574"/>
  <c r="AOK574" s="1"/>
  <c r="AOE568"/>
  <c r="AOK568" s="1"/>
  <c r="AOE567"/>
  <c r="AOK567" s="1"/>
  <c r="AOE571"/>
  <c r="AOK571" s="1"/>
  <c r="AOE573"/>
  <c r="AOK573" s="1"/>
  <c r="AOE575"/>
  <c r="AOK575" s="1"/>
  <c r="AOE563"/>
  <c r="AOK563" s="1"/>
  <c r="AOE565"/>
  <c r="AOK565" s="1"/>
  <c r="AOE569"/>
  <c r="AOK569" s="1"/>
  <c r="AMO566"/>
  <c r="AMU566" s="1"/>
  <c r="AMO570"/>
  <c r="AMU570" s="1"/>
  <c r="AMO572"/>
  <c r="AMU572" s="1"/>
  <c r="AMO576"/>
  <c r="AMU576" s="1"/>
  <c r="AMO564"/>
  <c r="AMU564" s="1"/>
  <c r="AMO574"/>
  <c r="AMU574" s="1"/>
  <c r="AMO568"/>
  <c r="AMU568" s="1"/>
  <c r="AMO565"/>
  <c r="AMU565" s="1"/>
  <c r="AMO567"/>
  <c r="AMU567" s="1"/>
  <c r="AMO571"/>
  <c r="AMU571" s="1"/>
  <c r="AMO573"/>
  <c r="AMU573" s="1"/>
  <c r="AMO575"/>
  <c r="AMU575" s="1"/>
  <c r="AMO563"/>
  <c r="AMU563" s="1"/>
  <c r="AMO569"/>
  <c r="AMU569" s="1"/>
  <c r="AKY566"/>
  <c r="ALE566" s="1"/>
  <c r="AKY570"/>
  <c r="ALE570" s="1"/>
  <c r="AKY572"/>
  <c r="ALE572" s="1"/>
  <c r="AKY576"/>
  <c r="ALE576" s="1"/>
  <c r="AKY564"/>
  <c r="ALE564" s="1"/>
  <c r="AKY574"/>
  <c r="ALE574" s="1"/>
  <c r="AKY568"/>
  <c r="ALE568" s="1"/>
  <c r="AKY565"/>
  <c r="ALE565" s="1"/>
  <c r="AKY567"/>
  <c r="ALE567" s="1"/>
  <c r="AKY571"/>
  <c r="ALE571" s="1"/>
  <c r="AKY573"/>
  <c r="ALE573" s="1"/>
  <c r="AKY575"/>
  <c r="ALE575" s="1"/>
  <c r="AKY563"/>
  <c r="ALE563" s="1"/>
  <c r="AKY569"/>
  <c r="ALE569" s="1"/>
  <c r="AJI564"/>
  <c r="AJO564" s="1"/>
  <c r="AJI566"/>
  <c r="AJO566" s="1"/>
  <c r="AJI570"/>
  <c r="AJO570" s="1"/>
  <c r="AJI572"/>
  <c r="AJO572" s="1"/>
  <c r="AJI576"/>
  <c r="AJO576" s="1"/>
  <c r="AJI574"/>
  <c r="AJO574" s="1"/>
  <c r="AJI568"/>
  <c r="AJO568" s="1"/>
  <c r="AJI567"/>
  <c r="AJO567" s="1"/>
  <c r="AJI571"/>
  <c r="AJO571" s="1"/>
  <c r="AJI573"/>
  <c r="AJO573" s="1"/>
  <c r="AJI575"/>
  <c r="AJO575" s="1"/>
  <c r="AJI563"/>
  <c r="AJO563" s="1"/>
  <c r="AJI565"/>
  <c r="AJO565" s="1"/>
  <c r="AJI569"/>
  <c r="AJO569" s="1"/>
  <c r="UU566"/>
  <c r="VA566" s="1"/>
  <c r="UU570"/>
  <c r="VA570" s="1"/>
  <c r="UU572"/>
  <c r="VA572" s="1"/>
  <c r="UU576"/>
  <c r="VA576" s="1"/>
  <c r="UU564"/>
  <c r="VA564" s="1"/>
  <c r="UU574"/>
  <c r="VA574" s="1"/>
  <c r="UU568"/>
  <c r="VA568" s="1"/>
  <c r="UU565"/>
  <c r="VA565" s="1"/>
  <c r="UU567"/>
  <c r="VA567" s="1"/>
  <c r="UU571"/>
  <c r="VA571" s="1"/>
  <c r="UU573"/>
  <c r="VA573" s="1"/>
  <c r="UU575"/>
  <c r="VA575" s="1"/>
  <c r="UU563"/>
  <c r="VA563" s="1"/>
  <c r="UU569"/>
  <c r="VA569" s="1"/>
  <c r="TE566"/>
  <c r="TK566" s="1"/>
  <c r="TE570"/>
  <c r="TK570" s="1"/>
  <c r="TE572"/>
  <c r="TK572" s="1"/>
  <c r="TE576"/>
  <c r="TK576" s="1"/>
  <c r="TE564"/>
  <c r="TK564" s="1"/>
  <c r="TE574"/>
  <c r="TK574" s="1"/>
  <c r="TE568"/>
  <c r="TK568" s="1"/>
  <c r="TE565"/>
  <c r="TK565" s="1"/>
  <c r="TE567"/>
  <c r="TK567" s="1"/>
  <c r="TE571"/>
  <c r="TK571" s="1"/>
  <c r="TE573"/>
  <c r="TK573" s="1"/>
  <c r="TE575"/>
  <c r="TK575" s="1"/>
  <c r="TE563"/>
  <c r="TK563" s="1"/>
  <c r="TE569"/>
  <c r="TK569" s="1"/>
  <c r="RO564"/>
  <c r="RU564" s="1"/>
  <c r="RO566"/>
  <c r="RU566" s="1"/>
  <c r="RO570"/>
  <c r="RU570" s="1"/>
  <c r="RO572"/>
  <c r="RU572" s="1"/>
  <c r="RO576"/>
  <c r="RU576" s="1"/>
  <c r="RO574"/>
  <c r="RU574" s="1"/>
  <c r="RO568"/>
  <c r="RU568" s="1"/>
  <c r="RO565"/>
  <c r="RU565" s="1"/>
  <c r="RO567"/>
  <c r="RU567" s="1"/>
  <c r="RO571"/>
  <c r="RU571" s="1"/>
  <c r="RO573"/>
  <c r="RU573" s="1"/>
  <c r="RO575"/>
  <c r="RU575" s="1"/>
  <c r="RO563"/>
  <c r="RU563" s="1"/>
  <c r="RO569"/>
  <c r="RU569" s="1"/>
  <c r="PY564"/>
  <c r="QE564" s="1"/>
  <c r="PY566"/>
  <c r="QE566" s="1"/>
  <c r="PY570"/>
  <c r="QE570" s="1"/>
  <c r="PY572"/>
  <c r="QE572" s="1"/>
  <c r="PY576"/>
  <c r="QE576" s="1"/>
  <c r="PY574"/>
  <c r="QE574" s="1"/>
  <c r="PY568"/>
  <c r="QE568" s="1"/>
  <c r="PY567"/>
  <c r="QE567" s="1"/>
  <c r="PY571"/>
  <c r="QE571" s="1"/>
  <c r="PY573"/>
  <c r="QE573" s="1"/>
  <c r="PY575"/>
  <c r="QE575" s="1"/>
  <c r="PY563"/>
  <c r="QE563" s="1"/>
  <c r="PY565"/>
  <c r="QE565" s="1"/>
  <c r="PY569"/>
  <c r="QE569" s="1"/>
  <c r="OI566"/>
  <c r="OO566" s="1"/>
  <c r="OI570"/>
  <c r="OO570" s="1"/>
  <c r="OI572"/>
  <c r="OO572" s="1"/>
  <c r="OI576"/>
  <c r="OO576" s="1"/>
  <c r="OI564"/>
  <c r="OO564" s="1"/>
  <c r="OI574"/>
  <c r="OO574" s="1"/>
  <c r="OI568"/>
  <c r="OO568" s="1"/>
  <c r="OI565"/>
  <c r="OO565" s="1"/>
  <c r="OI567"/>
  <c r="OO567" s="1"/>
  <c r="OI571"/>
  <c r="OO571" s="1"/>
  <c r="OI573"/>
  <c r="OO573" s="1"/>
  <c r="OI575"/>
  <c r="OO575" s="1"/>
  <c r="OI563"/>
  <c r="OO563" s="1"/>
  <c r="OI569"/>
  <c r="OO569" s="1"/>
  <c r="MS566"/>
  <c r="MY566" s="1"/>
  <c r="MS570"/>
  <c r="MY570" s="1"/>
  <c r="MS572"/>
  <c r="MY572" s="1"/>
  <c r="MS576"/>
  <c r="MY576" s="1"/>
  <c r="MS564"/>
  <c r="MY564" s="1"/>
  <c r="MS574"/>
  <c r="MY574" s="1"/>
  <c r="MS568"/>
  <c r="MY568" s="1"/>
  <c r="MS567"/>
  <c r="MY567" s="1"/>
  <c r="MS571"/>
  <c r="MY571" s="1"/>
  <c r="MS573"/>
  <c r="MY573" s="1"/>
  <c r="MS575"/>
  <c r="MY575" s="1"/>
  <c r="MS563"/>
  <c r="MY563" s="1"/>
  <c r="MS565"/>
  <c r="MY565" s="1"/>
  <c r="MS569"/>
  <c r="MY569" s="1"/>
  <c r="LC566"/>
  <c r="LI566" s="1"/>
  <c r="LC570"/>
  <c r="LI570" s="1"/>
  <c r="LC572"/>
  <c r="LI572" s="1"/>
  <c r="LC576"/>
  <c r="LI576" s="1"/>
  <c r="LC564"/>
  <c r="LI564" s="1"/>
  <c r="LC574"/>
  <c r="LI574" s="1"/>
  <c r="LC568"/>
  <c r="LI568" s="1"/>
  <c r="LC567"/>
  <c r="LI567" s="1"/>
  <c r="LC571"/>
  <c r="LI571" s="1"/>
  <c r="LC573"/>
  <c r="LI573" s="1"/>
  <c r="LC575"/>
  <c r="LI575" s="1"/>
  <c r="LC563"/>
  <c r="LI563" s="1"/>
  <c r="LC565"/>
  <c r="LI565" s="1"/>
  <c r="LC569"/>
  <c r="LI569" s="1"/>
  <c r="JM566"/>
  <c r="JS566" s="1"/>
  <c r="JM570"/>
  <c r="JS570" s="1"/>
  <c r="JM572"/>
  <c r="JS572" s="1"/>
  <c r="JM576"/>
  <c r="JS576" s="1"/>
  <c r="JM564"/>
  <c r="JS564" s="1"/>
  <c r="JM574"/>
  <c r="JS574" s="1"/>
  <c r="JM568"/>
  <c r="JS568" s="1"/>
  <c r="JM567"/>
  <c r="JS567" s="1"/>
  <c r="JM571"/>
  <c r="JS571" s="1"/>
  <c r="JM573"/>
  <c r="JS573" s="1"/>
  <c r="JM575"/>
  <c r="JS575" s="1"/>
  <c r="JM563"/>
  <c r="JS563" s="1"/>
  <c r="JM565"/>
  <c r="JS565" s="1"/>
  <c r="JM569"/>
  <c r="JS569" s="1"/>
  <c r="HW564"/>
  <c r="IC564" s="1"/>
  <c r="HW570"/>
  <c r="IC570" s="1"/>
  <c r="HW572"/>
  <c r="IC572" s="1"/>
  <c r="HW576"/>
  <c r="IC576" s="1"/>
  <c r="HW566"/>
  <c r="IC566" s="1"/>
  <c r="HW574"/>
  <c r="IC574" s="1"/>
  <c r="HW568"/>
  <c r="IC568" s="1"/>
  <c r="HW567"/>
  <c r="IC567" s="1"/>
  <c r="HW571"/>
  <c r="IC571" s="1"/>
  <c r="HW573"/>
  <c r="IC573" s="1"/>
  <c r="HW575"/>
  <c r="IC575" s="1"/>
  <c r="HW563"/>
  <c r="IC563" s="1"/>
  <c r="HW565"/>
  <c r="IC565" s="1"/>
  <c r="HW569"/>
  <c r="IC569" s="1"/>
  <c r="GG566"/>
  <c r="GM566" s="1"/>
  <c r="GG570"/>
  <c r="GM570" s="1"/>
  <c r="GG572"/>
  <c r="GM572" s="1"/>
  <c r="GG576"/>
  <c r="GM576" s="1"/>
  <c r="GG564"/>
  <c r="GM564" s="1"/>
  <c r="GG574"/>
  <c r="GM574" s="1"/>
  <c r="GG568"/>
  <c r="GM568" s="1"/>
  <c r="GG567"/>
  <c r="GM567" s="1"/>
  <c r="GG571"/>
  <c r="GM571" s="1"/>
  <c r="GG573"/>
  <c r="GM573" s="1"/>
  <c r="GG575"/>
  <c r="GM575" s="1"/>
  <c r="GG563"/>
  <c r="GM563" s="1"/>
  <c r="GG565"/>
  <c r="GM565" s="1"/>
  <c r="GG569"/>
  <c r="GM569" s="1"/>
  <c r="AEM566"/>
  <c r="AES566" s="1"/>
  <c r="AEM570"/>
  <c r="AES570" s="1"/>
  <c r="AEM572"/>
  <c r="AES572" s="1"/>
  <c r="AEM576"/>
  <c r="AES576" s="1"/>
  <c r="AEM564"/>
  <c r="AES564" s="1"/>
  <c r="AEM574"/>
  <c r="AES574" s="1"/>
  <c r="AEM568"/>
  <c r="AES568" s="1"/>
  <c r="AEM563"/>
  <c r="AES563" s="1"/>
  <c r="AEM567"/>
  <c r="AES567" s="1"/>
  <c r="AEM571"/>
  <c r="AES571" s="1"/>
  <c r="AEM573"/>
  <c r="AES573" s="1"/>
  <c r="AEM575"/>
  <c r="AES575" s="1"/>
  <c r="AEM565"/>
  <c r="AES565" s="1"/>
  <c r="AEM569"/>
  <c r="AES569" s="1"/>
  <c r="AGX564"/>
  <c r="AHD564" s="1"/>
  <c r="AGX566"/>
  <c r="AHD566" s="1"/>
  <c r="AGX570"/>
  <c r="AHD570" s="1"/>
  <c r="AGX572"/>
  <c r="AHD572" s="1"/>
  <c r="AGX576"/>
  <c r="AHD576" s="1"/>
  <c r="AGX574"/>
  <c r="AHD574" s="1"/>
  <c r="AGX568"/>
  <c r="AHD568" s="1"/>
  <c r="AGX565"/>
  <c r="AHD565" s="1"/>
  <c r="AGX567"/>
  <c r="AHD567" s="1"/>
  <c r="AGX571"/>
  <c r="AHD571" s="1"/>
  <c r="AGX573"/>
  <c r="AHD573" s="1"/>
  <c r="AGX575"/>
  <c r="AHD575" s="1"/>
  <c r="AGX563"/>
  <c r="AHD563" s="1"/>
  <c r="AGX569"/>
  <c r="AHD569" s="1"/>
  <c r="AAL566"/>
  <c r="AAR566" s="1"/>
  <c r="AAL570"/>
  <c r="AAR570" s="1"/>
  <c r="AAL572"/>
  <c r="AAR572" s="1"/>
  <c r="AAL576"/>
  <c r="AAR576" s="1"/>
  <c r="AAL564"/>
  <c r="AAR564" s="1"/>
  <c r="AAL574"/>
  <c r="AAR574" s="1"/>
  <c r="AAL568"/>
  <c r="AAR568" s="1"/>
  <c r="AAL563"/>
  <c r="AAR563" s="1"/>
  <c r="AAL567"/>
  <c r="AAR567" s="1"/>
  <c r="AAL571"/>
  <c r="AAR571" s="1"/>
  <c r="AAL573"/>
  <c r="AAR573" s="1"/>
  <c r="AAL575"/>
  <c r="AAR575" s="1"/>
  <c r="AAL565"/>
  <c r="AAR565" s="1"/>
  <c r="AAL569"/>
  <c r="AAR569" s="1"/>
  <c r="VP566"/>
  <c r="VV566" s="1"/>
  <c r="VP570"/>
  <c r="VV570" s="1"/>
  <c r="VP572"/>
  <c r="VV572" s="1"/>
  <c r="VP576"/>
  <c r="VV576" s="1"/>
  <c r="VP564"/>
  <c r="VV564" s="1"/>
  <c r="VP574"/>
  <c r="VV574" s="1"/>
  <c r="VP568"/>
  <c r="VV568" s="1"/>
  <c r="VP563"/>
  <c r="VV563" s="1"/>
  <c r="VP565"/>
  <c r="VV565" s="1"/>
  <c r="VP567"/>
  <c r="VV567" s="1"/>
  <c r="VP571"/>
  <c r="VV571" s="1"/>
  <c r="VP573"/>
  <c r="VV573" s="1"/>
  <c r="VP575"/>
  <c r="VV575" s="1"/>
  <c r="VP569"/>
  <c r="VV569" s="1"/>
  <c r="BK566"/>
  <c r="BQ566" s="1"/>
  <c r="BK570"/>
  <c r="BQ570" s="1"/>
  <c r="BK572"/>
  <c r="BQ572" s="1"/>
  <c r="BK576"/>
  <c r="BQ576" s="1"/>
  <c r="BK564"/>
  <c r="BQ564" s="1"/>
  <c r="BK574"/>
  <c r="BQ574" s="1"/>
  <c r="BK568"/>
  <c r="BQ568" s="1"/>
  <c r="BK563"/>
  <c r="BQ563" s="1"/>
  <c r="BK567"/>
  <c r="BQ567" s="1"/>
  <c r="BK569"/>
  <c r="BQ569" s="1"/>
  <c r="BK571"/>
  <c r="BQ571" s="1"/>
  <c r="BK573"/>
  <c r="BQ573" s="1"/>
  <c r="BK575"/>
  <c r="BQ575" s="1"/>
  <c r="BK565"/>
  <c r="BQ565" s="1"/>
  <c r="ATC574"/>
  <c r="ATI574" s="1"/>
  <c r="ATC564"/>
  <c r="ATI564" s="1"/>
  <c r="ATC568"/>
  <c r="ATI568" s="1"/>
  <c r="ATC570"/>
  <c r="ATI570" s="1"/>
  <c r="ATC572"/>
  <c r="ATI572" s="1"/>
  <c r="ATC576"/>
  <c r="ATI576" s="1"/>
  <c r="ATC566"/>
  <c r="ATI566" s="1"/>
  <c r="ATC567"/>
  <c r="ATI567" s="1"/>
  <c r="ATC569"/>
  <c r="ATI569" s="1"/>
  <c r="ATC571"/>
  <c r="ATI571" s="1"/>
  <c r="ATC573"/>
  <c r="ATI573" s="1"/>
  <c r="ATC575"/>
  <c r="ATI575" s="1"/>
  <c r="ATC563"/>
  <c r="ATI563" s="1"/>
  <c r="ATC565"/>
  <c r="ATI565" s="1"/>
  <c r="APW574"/>
  <c r="AQC574" s="1"/>
  <c r="APW564"/>
  <c r="AQC564" s="1"/>
  <c r="APW568"/>
  <c r="AQC568" s="1"/>
  <c r="APW570"/>
  <c r="AQC570" s="1"/>
  <c r="APW572"/>
  <c r="AQC572" s="1"/>
  <c r="APW576"/>
  <c r="AQC576" s="1"/>
  <c r="APW566"/>
  <c r="AQC566" s="1"/>
  <c r="APW565"/>
  <c r="AQC565" s="1"/>
  <c r="APW567"/>
  <c r="AQC567" s="1"/>
  <c r="APW569"/>
  <c r="AQC569" s="1"/>
  <c r="APW571"/>
  <c r="AQC571" s="1"/>
  <c r="APW573"/>
  <c r="AQC573" s="1"/>
  <c r="APW575"/>
  <c r="AQC575" s="1"/>
  <c r="APW563"/>
  <c r="AQC563" s="1"/>
  <c r="ANL574"/>
  <c r="ANR574" s="1"/>
  <c r="ANL564"/>
  <c r="ANR564" s="1"/>
  <c r="ANL568"/>
  <c r="ANR568" s="1"/>
  <c r="ANL570"/>
  <c r="ANR570" s="1"/>
  <c r="ANL572"/>
  <c r="ANR572" s="1"/>
  <c r="ANL576"/>
  <c r="ANR576" s="1"/>
  <c r="ANL566"/>
  <c r="ANR566" s="1"/>
  <c r="ANL565"/>
  <c r="ANR565" s="1"/>
  <c r="ANL567"/>
  <c r="ANR567" s="1"/>
  <c r="ANL569"/>
  <c r="ANR569" s="1"/>
  <c r="ANL571"/>
  <c r="ANR571" s="1"/>
  <c r="ANL573"/>
  <c r="ANR573" s="1"/>
  <c r="ANL575"/>
  <c r="ANR575" s="1"/>
  <c r="ANL563"/>
  <c r="ANR563" s="1"/>
  <c r="AJK564"/>
  <c r="AJQ564" s="1"/>
  <c r="AJK574"/>
  <c r="AJQ574" s="1"/>
  <c r="AJK568"/>
  <c r="AJQ568" s="1"/>
  <c r="AJK570"/>
  <c r="AJQ570" s="1"/>
  <c r="AJK572"/>
  <c r="AJQ572" s="1"/>
  <c r="AJK576"/>
  <c r="AJQ576" s="1"/>
  <c r="AJK566"/>
  <c r="AJQ566" s="1"/>
  <c r="AJK565"/>
  <c r="AJQ565" s="1"/>
  <c r="AJK567"/>
  <c r="AJQ567" s="1"/>
  <c r="AJK569"/>
  <c r="AJQ569" s="1"/>
  <c r="AJK571"/>
  <c r="AJQ571" s="1"/>
  <c r="AJK573"/>
  <c r="AJQ573" s="1"/>
  <c r="AJK575"/>
  <c r="AJQ575" s="1"/>
  <c r="AJK563"/>
  <c r="AJQ563" s="1"/>
  <c r="SL574"/>
  <c r="SR574" s="1"/>
  <c r="SL564"/>
  <c r="SR564" s="1"/>
  <c r="SL568"/>
  <c r="SR568" s="1"/>
  <c r="SL570"/>
  <c r="SR570" s="1"/>
  <c r="SL572"/>
  <c r="SR572" s="1"/>
  <c r="SL576"/>
  <c r="SR576" s="1"/>
  <c r="SL566"/>
  <c r="SR566" s="1"/>
  <c r="SL565"/>
  <c r="SR565" s="1"/>
  <c r="SL567"/>
  <c r="SR567" s="1"/>
  <c r="SL569"/>
  <c r="SR569" s="1"/>
  <c r="SL571"/>
  <c r="SR571" s="1"/>
  <c r="SL573"/>
  <c r="SR573" s="1"/>
  <c r="SL575"/>
  <c r="SR575" s="1"/>
  <c r="SL563"/>
  <c r="SR563" s="1"/>
  <c r="OK564"/>
  <c r="OQ564" s="1"/>
  <c r="OK574"/>
  <c r="OQ574" s="1"/>
  <c r="OK568"/>
  <c r="OQ568" s="1"/>
  <c r="OK570"/>
  <c r="OQ570" s="1"/>
  <c r="OK572"/>
  <c r="OQ572" s="1"/>
  <c r="OK576"/>
  <c r="OQ576" s="1"/>
  <c r="OK566"/>
  <c r="OQ566" s="1"/>
  <c r="OK565"/>
  <c r="OQ565" s="1"/>
  <c r="OK567"/>
  <c r="OQ567" s="1"/>
  <c r="OK569"/>
  <c r="OQ569" s="1"/>
  <c r="OK571"/>
  <c r="OQ571" s="1"/>
  <c r="OK573"/>
  <c r="OQ573" s="1"/>
  <c r="OK575"/>
  <c r="OQ575" s="1"/>
  <c r="OK563"/>
  <c r="OQ563" s="1"/>
  <c r="LZ564"/>
  <c r="MF564" s="1"/>
  <c r="LZ574"/>
  <c r="MF574" s="1"/>
  <c r="LZ568"/>
  <c r="MF568" s="1"/>
  <c r="LZ570"/>
  <c r="MF570" s="1"/>
  <c r="LZ572"/>
  <c r="MF572" s="1"/>
  <c r="LZ576"/>
  <c r="MF576" s="1"/>
  <c r="LZ566"/>
  <c r="MF566" s="1"/>
  <c r="LZ567"/>
  <c r="MF567" s="1"/>
  <c r="LZ569"/>
  <c r="MF569" s="1"/>
  <c r="LZ571"/>
  <c r="MF571" s="1"/>
  <c r="LZ573"/>
  <c r="MF573" s="1"/>
  <c r="LZ575"/>
  <c r="MF575" s="1"/>
  <c r="LZ563"/>
  <c r="MF563" s="1"/>
  <c r="LZ565"/>
  <c r="MF565" s="1"/>
  <c r="JO574"/>
  <c r="JU574" s="1"/>
  <c r="JO564"/>
  <c r="JU564" s="1"/>
  <c r="JO568"/>
  <c r="JU568" s="1"/>
  <c r="JO570"/>
  <c r="JU570" s="1"/>
  <c r="JO572"/>
  <c r="JU572" s="1"/>
  <c r="JO576"/>
  <c r="JU576" s="1"/>
  <c r="JO566"/>
  <c r="JU566" s="1"/>
  <c r="JO565"/>
  <c r="JU565" s="1"/>
  <c r="JO567"/>
  <c r="JU567" s="1"/>
  <c r="JO569"/>
  <c r="JU569" s="1"/>
  <c r="JO571"/>
  <c r="JU571" s="1"/>
  <c r="JO573"/>
  <c r="JU573" s="1"/>
  <c r="JO575"/>
  <c r="JU575" s="1"/>
  <c r="JO563"/>
  <c r="JU563" s="1"/>
  <c r="HD574"/>
  <c r="HJ574" s="1"/>
  <c r="HD564"/>
  <c r="HJ564" s="1"/>
  <c r="HD568"/>
  <c r="HJ568" s="1"/>
  <c r="HD570"/>
  <c r="HJ570" s="1"/>
  <c r="HD572"/>
  <c r="HJ572" s="1"/>
  <c r="HD576"/>
  <c r="HJ576" s="1"/>
  <c r="HD566"/>
  <c r="HJ566" s="1"/>
  <c r="HD565"/>
  <c r="HJ565" s="1"/>
  <c r="HD567"/>
  <c r="HJ567" s="1"/>
  <c r="HD569"/>
  <c r="HJ569" s="1"/>
  <c r="HD571"/>
  <c r="HJ571" s="1"/>
  <c r="HD573"/>
  <c r="HJ573" s="1"/>
  <c r="HD575"/>
  <c r="HJ575" s="1"/>
  <c r="HD563"/>
  <c r="HJ563" s="1"/>
  <c r="YX574"/>
  <c r="ZD574" s="1"/>
  <c r="YX564"/>
  <c r="ZD564" s="1"/>
  <c r="YX568"/>
  <c r="ZD568" s="1"/>
  <c r="YX570"/>
  <c r="ZD570" s="1"/>
  <c r="YX572"/>
  <c r="ZD572" s="1"/>
  <c r="YX576"/>
  <c r="ZD576" s="1"/>
  <c r="YX566"/>
  <c r="ZD566" s="1"/>
  <c r="YX563"/>
  <c r="ZD563" s="1"/>
  <c r="YX567"/>
  <c r="ZD567" s="1"/>
  <c r="YX569"/>
  <c r="ZD569" s="1"/>
  <c r="YX571"/>
  <c r="ZD571" s="1"/>
  <c r="YX573"/>
  <c r="ZD573" s="1"/>
  <c r="YX575"/>
  <c r="ZD575" s="1"/>
  <c r="YX565"/>
  <c r="ZD565" s="1"/>
  <c r="VR564"/>
  <c r="VX564" s="1"/>
  <c r="VR574"/>
  <c r="VX574" s="1"/>
  <c r="VR568"/>
  <c r="VX568" s="1"/>
  <c r="VR570"/>
  <c r="VX570" s="1"/>
  <c r="VR572"/>
  <c r="VX572" s="1"/>
  <c r="VR576"/>
  <c r="VX576" s="1"/>
  <c r="VR566"/>
  <c r="VX566" s="1"/>
  <c r="VR563"/>
  <c r="VX563" s="1"/>
  <c r="VR565"/>
  <c r="VX565" s="1"/>
  <c r="VR567"/>
  <c r="VX567" s="1"/>
  <c r="VR569"/>
  <c r="VX569" s="1"/>
  <c r="VR571"/>
  <c r="VX571" s="1"/>
  <c r="VR573"/>
  <c r="VX573" s="1"/>
  <c r="VR575"/>
  <c r="VX575" s="1"/>
  <c r="ADT574"/>
  <c r="ADZ574" s="1"/>
  <c r="ADT564"/>
  <c r="ADZ564" s="1"/>
  <c r="ADT568"/>
  <c r="ADZ568" s="1"/>
  <c r="ADT570"/>
  <c r="ADZ570" s="1"/>
  <c r="ADT572"/>
  <c r="ADZ572" s="1"/>
  <c r="ADT576"/>
  <c r="ADZ576" s="1"/>
  <c r="ADT566"/>
  <c r="ADZ566" s="1"/>
  <c r="ADT563"/>
  <c r="ADZ563" s="1"/>
  <c r="ADT567"/>
  <c r="ADZ567" s="1"/>
  <c r="ADT569"/>
  <c r="ADZ569" s="1"/>
  <c r="ADT571"/>
  <c r="ADZ571" s="1"/>
  <c r="ADT573"/>
  <c r="ADZ573" s="1"/>
  <c r="ADT575"/>
  <c r="ADZ575" s="1"/>
  <c r="ADT565"/>
  <c r="ADZ565" s="1"/>
  <c r="U570"/>
  <c r="AA570" s="1"/>
  <c r="U572"/>
  <c r="AA572" s="1"/>
  <c r="U576"/>
  <c r="AA576" s="1"/>
  <c r="U564"/>
  <c r="AA564" s="1"/>
  <c r="U566"/>
  <c r="AA566" s="1"/>
  <c r="U574"/>
  <c r="AA574" s="1"/>
  <c r="U568"/>
  <c r="AA568" s="1"/>
  <c r="U563"/>
  <c r="AA563" s="1"/>
  <c r="U565"/>
  <c r="AA565" s="1"/>
  <c r="U567"/>
  <c r="AA567" s="1"/>
  <c r="U569"/>
  <c r="AA569" s="1"/>
  <c r="U571"/>
  <c r="AA571" s="1"/>
  <c r="U573"/>
  <c r="AA573" s="1"/>
  <c r="U575"/>
  <c r="AA575" s="1"/>
  <c r="AFH566"/>
  <c r="AFN566" s="1"/>
  <c r="AFH570"/>
  <c r="AFN570" s="1"/>
  <c r="AFH572"/>
  <c r="AFN572" s="1"/>
  <c r="AFH576"/>
  <c r="AFN576" s="1"/>
  <c r="AFH564"/>
  <c r="AFN564" s="1"/>
  <c r="AFH574"/>
  <c r="AFN574" s="1"/>
  <c r="AFH568"/>
  <c r="AFN568" s="1"/>
  <c r="AFH563"/>
  <c r="AFN563" s="1"/>
  <c r="AFH567"/>
  <c r="AFN567" s="1"/>
  <c r="AFH571"/>
  <c r="AFN571" s="1"/>
  <c r="AFH573"/>
  <c r="AFN573" s="1"/>
  <c r="AFH575"/>
  <c r="AFN575" s="1"/>
  <c r="AFH565"/>
  <c r="AFN565" s="1"/>
  <c r="AFH569"/>
  <c r="AFN569" s="1"/>
  <c r="ACB566"/>
  <c r="ACH566" s="1"/>
  <c r="ACB570"/>
  <c r="ACH570" s="1"/>
  <c r="ACB572"/>
  <c r="ACH572" s="1"/>
  <c r="ACB576"/>
  <c r="ACH576" s="1"/>
  <c r="ACB564"/>
  <c r="ACH564" s="1"/>
  <c r="ACB574"/>
  <c r="ACH574" s="1"/>
  <c r="ACB568"/>
  <c r="ACH568" s="1"/>
  <c r="ACB563"/>
  <c r="ACH563" s="1"/>
  <c r="ACB567"/>
  <c r="ACH567" s="1"/>
  <c r="ACB571"/>
  <c r="ACH571" s="1"/>
  <c r="ACB573"/>
  <c r="ACH573" s="1"/>
  <c r="ACB575"/>
  <c r="ACH575" s="1"/>
  <c r="ACB565"/>
  <c r="ACH565" s="1"/>
  <c r="ACB569"/>
  <c r="ACH569" s="1"/>
  <c r="ZQ564"/>
  <c r="ZW564" s="1"/>
  <c r="ZQ566"/>
  <c r="ZW566" s="1"/>
  <c r="ZQ570"/>
  <c r="ZW570" s="1"/>
  <c r="ZQ572"/>
  <c r="ZW572" s="1"/>
  <c r="ZQ576"/>
  <c r="ZW576" s="1"/>
  <c r="ZQ574"/>
  <c r="ZW574" s="1"/>
  <c r="ZQ568"/>
  <c r="ZW568" s="1"/>
  <c r="ZQ565"/>
  <c r="ZW565" s="1"/>
  <c r="ZQ567"/>
  <c r="ZW567" s="1"/>
  <c r="ZQ571"/>
  <c r="ZW571" s="1"/>
  <c r="ZQ573"/>
  <c r="ZW573" s="1"/>
  <c r="ZQ575"/>
  <c r="ZW575" s="1"/>
  <c r="ZQ563"/>
  <c r="ZW563" s="1"/>
  <c r="ZQ569"/>
  <c r="ZW569" s="1"/>
  <c r="WK564"/>
  <c r="WQ564" s="1"/>
  <c r="WK566"/>
  <c r="WQ566" s="1"/>
  <c r="WK570"/>
  <c r="WQ570" s="1"/>
  <c r="WK572"/>
  <c r="WQ572" s="1"/>
  <c r="WK576"/>
  <c r="WQ576" s="1"/>
  <c r="WK574"/>
  <c r="WQ574" s="1"/>
  <c r="WK568"/>
  <c r="WQ568" s="1"/>
  <c r="WK565"/>
  <c r="WQ565" s="1"/>
  <c r="WK567"/>
  <c r="WQ567" s="1"/>
  <c r="WK571"/>
  <c r="WQ571" s="1"/>
  <c r="WK573"/>
  <c r="WQ573" s="1"/>
  <c r="WK575"/>
  <c r="WQ575" s="1"/>
  <c r="WK563"/>
  <c r="WQ563" s="1"/>
  <c r="WK569"/>
  <c r="WQ569" s="1"/>
  <c r="DV564"/>
  <c r="EB564" s="1"/>
  <c r="DV566"/>
  <c r="EB566" s="1"/>
  <c r="DV570"/>
  <c r="EB570" s="1"/>
  <c r="DV572"/>
  <c r="EB572" s="1"/>
  <c r="DV576"/>
  <c r="EB576" s="1"/>
  <c r="DV574"/>
  <c r="EB574" s="1"/>
  <c r="DV568"/>
  <c r="EB568" s="1"/>
  <c r="DV567"/>
  <c r="EB567" s="1"/>
  <c r="DV571"/>
  <c r="EB571" s="1"/>
  <c r="DV573"/>
  <c r="EB573" s="1"/>
  <c r="DV575"/>
  <c r="EB575" s="1"/>
  <c r="DV563"/>
  <c r="EB563" s="1"/>
  <c r="DV565"/>
  <c r="EB565" s="1"/>
  <c r="DV569"/>
  <c r="EB569" s="1"/>
  <c r="CF564"/>
  <c r="CL564" s="1"/>
  <c r="CF570"/>
  <c r="CL570" s="1"/>
  <c r="CF572"/>
  <c r="CL572" s="1"/>
  <c r="CF576"/>
  <c r="CL576" s="1"/>
  <c r="CF566"/>
  <c r="CL566" s="1"/>
  <c r="CF574"/>
  <c r="CL574" s="1"/>
  <c r="CF568"/>
  <c r="CL568" s="1"/>
  <c r="CF563"/>
  <c r="CL563" s="1"/>
  <c r="CF567"/>
  <c r="CL567" s="1"/>
  <c r="CF571"/>
  <c r="CL571" s="1"/>
  <c r="CF573"/>
  <c r="CL573" s="1"/>
  <c r="CF575"/>
  <c r="CL575" s="1"/>
  <c r="CF565"/>
  <c r="CL565" s="1"/>
  <c r="CF569"/>
  <c r="CL569" s="1"/>
  <c r="AHU574"/>
  <c r="AIA574" s="1"/>
  <c r="AHU564"/>
  <c r="AIA564" s="1"/>
  <c r="AHU568"/>
  <c r="AIA568" s="1"/>
  <c r="AHU570"/>
  <c r="AIA570" s="1"/>
  <c r="AHU572"/>
  <c r="AIA572" s="1"/>
  <c r="AHU576"/>
  <c r="AIA576" s="1"/>
  <c r="AHU566"/>
  <c r="AIA566" s="1"/>
  <c r="AHU565"/>
  <c r="AIA565" s="1"/>
  <c r="AHU567"/>
  <c r="AIA567" s="1"/>
  <c r="AHU569"/>
  <c r="AIA569" s="1"/>
  <c r="AHU571"/>
  <c r="AIA571" s="1"/>
  <c r="AHU573"/>
  <c r="AIA573" s="1"/>
  <c r="AHU575"/>
  <c r="AIA575" s="1"/>
  <c r="AHU563"/>
  <c r="AIA563" s="1"/>
  <c r="BM574"/>
  <c r="BS574" s="1"/>
  <c r="BM564"/>
  <c r="BS564" s="1"/>
  <c r="BM568"/>
  <c r="BS568" s="1"/>
  <c r="BM570"/>
  <c r="BS570" s="1"/>
  <c r="BM572"/>
  <c r="BS572" s="1"/>
  <c r="BM576"/>
  <c r="BS576" s="1"/>
  <c r="BM566"/>
  <c r="BS566" s="1"/>
  <c r="BM569"/>
  <c r="BS569" s="1"/>
  <c r="BM563"/>
  <c r="BS563" s="1"/>
  <c r="BM567"/>
  <c r="BS567" s="1"/>
  <c r="BM571"/>
  <c r="BS571" s="1"/>
  <c r="BM573"/>
  <c r="BS573" s="1"/>
  <c r="BM575"/>
  <c r="BS575" s="1"/>
  <c r="BM565"/>
  <c r="BS565" s="1"/>
  <c r="AGE574"/>
  <c r="AGK574" s="1"/>
  <c r="AGE564"/>
  <c r="AGK564" s="1"/>
  <c r="AGE568"/>
  <c r="AGK568" s="1"/>
  <c r="AGE570"/>
  <c r="AGK570" s="1"/>
  <c r="AGE572"/>
  <c r="AGK572" s="1"/>
  <c r="AGE576"/>
  <c r="AGK576" s="1"/>
  <c r="AGE566"/>
  <c r="AGK566" s="1"/>
  <c r="AGE567"/>
  <c r="AGK567" s="1"/>
  <c r="AGE569"/>
  <c r="AGK569" s="1"/>
  <c r="AGE571"/>
  <c r="AGK571" s="1"/>
  <c r="AGE573"/>
  <c r="AGK573" s="1"/>
  <c r="AGE575"/>
  <c r="AGK575" s="1"/>
  <c r="AGE563"/>
  <c r="AGK563" s="1"/>
  <c r="AGE565"/>
  <c r="AGK565" s="1"/>
  <c r="ACY574"/>
  <c r="ADE574" s="1"/>
  <c r="ACY564"/>
  <c r="ADE564" s="1"/>
  <c r="ACY568"/>
  <c r="ADE568" s="1"/>
  <c r="ACY570"/>
  <c r="ADE570" s="1"/>
  <c r="ACY572"/>
  <c r="ADE572" s="1"/>
  <c r="ACY576"/>
  <c r="ADE576" s="1"/>
  <c r="ACY566"/>
  <c r="ADE566" s="1"/>
  <c r="ACY567"/>
  <c r="ADE567" s="1"/>
  <c r="ACY569"/>
  <c r="ADE569" s="1"/>
  <c r="ACY571"/>
  <c r="ADE571" s="1"/>
  <c r="ACY573"/>
  <c r="ADE573" s="1"/>
  <c r="ACY575"/>
  <c r="ADE575" s="1"/>
  <c r="ACY563"/>
  <c r="ADE563" s="1"/>
  <c r="ACY565"/>
  <c r="ADE565" s="1"/>
  <c r="ZS574"/>
  <c r="ZY574" s="1"/>
  <c r="ZS564"/>
  <c r="ZY564" s="1"/>
  <c r="ZS568"/>
  <c r="ZY568" s="1"/>
  <c r="ZS570"/>
  <c r="ZY570" s="1"/>
  <c r="ZS572"/>
  <c r="ZY572" s="1"/>
  <c r="ZS576"/>
  <c r="ZY576" s="1"/>
  <c r="ZS566"/>
  <c r="ZY566" s="1"/>
  <c r="ZS565"/>
  <c r="ZY565" s="1"/>
  <c r="ZS567"/>
  <c r="ZY567" s="1"/>
  <c r="ZS569"/>
  <c r="ZY569" s="1"/>
  <c r="ZS571"/>
  <c r="ZY571" s="1"/>
  <c r="ZS573"/>
  <c r="ZY573" s="1"/>
  <c r="ZS575"/>
  <c r="ZY575" s="1"/>
  <c r="ZS563"/>
  <c r="ZY563" s="1"/>
  <c r="WM574"/>
  <c r="WS574" s="1"/>
  <c r="WM564"/>
  <c r="WS564" s="1"/>
  <c r="WM568"/>
  <c r="WS568" s="1"/>
  <c r="WM570"/>
  <c r="WS570" s="1"/>
  <c r="WM572"/>
  <c r="WS572" s="1"/>
  <c r="WM576"/>
  <c r="WS576" s="1"/>
  <c r="WM566"/>
  <c r="WS566" s="1"/>
  <c r="WM565"/>
  <c r="WS565" s="1"/>
  <c r="WM567"/>
  <c r="WS567" s="1"/>
  <c r="WM569"/>
  <c r="WS569" s="1"/>
  <c r="WM571"/>
  <c r="WS571" s="1"/>
  <c r="WM573"/>
  <c r="WS573" s="1"/>
  <c r="WM575"/>
  <c r="WS575" s="1"/>
  <c r="WM563"/>
  <c r="WS563" s="1"/>
  <c r="DX564"/>
  <c r="ED564" s="1"/>
  <c r="DX574"/>
  <c r="ED574" s="1"/>
  <c r="DX568"/>
  <c r="ED568" s="1"/>
  <c r="DX570"/>
  <c r="ED570" s="1"/>
  <c r="DX572"/>
  <c r="ED572" s="1"/>
  <c r="DX576"/>
  <c r="ED576" s="1"/>
  <c r="DX566"/>
  <c r="ED566" s="1"/>
  <c r="DX565"/>
  <c r="ED565" s="1"/>
  <c r="DX567"/>
  <c r="ED567" s="1"/>
  <c r="DX569"/>
  <c r="ED569" s="1"/>
  <c r="DX571"/>
  <c r="ED571" s="1"/>
  <c r="DX573"/>
  <c r="ED573" s="1"/>
  <c r="DX575"/>
  <c r="ED575" s="1"/>
  <c r="DX563"/>
  <c r="ED563" s="1"/>
  <c r="CH564"/>
  <c r="CN564" s="1"/>
  <c r="CH574"/>
  <c r="CN574" s="1"/>
  <c r="CH568"/>
  <c r="CN568" s="1"/>
  <c r="CH570"/>
  <c r="CN570" s="1"/>
  <c r="CH572"/>
  <c r="CN572" s="1"/>
  <c r="CH576"/>
  <c r="CN576" s="1"/>
  <c r="CH566"/>
  <c r="CN566" s="1"/>
  <c r="CH563"/>
  <c r="CN563" s="1"/>
  <c r="CH565"/>
  <c r="CN565" s="1"/>
  <c r="CH567"/>
  <c r="CN567" s="1"/>
  <c r="CH569"/>
  <c r="CN569" s="1"/>
  <c r="CH571"/>
  <c r="CN571" s="1"/>
  <c r="CH573"/>
  <c r="CN573" s="1"/>
  <c r="CH575"/>
  <c r="CN575" s="1"/>
  <c r="ASN562"/>
  <c r="ASN592" s="1"/>
  <c r="ASN593" s="1"/>
  <c r="AOM562"/>
  <c r="AOM592" s="1"/>
  <c r="AOM593" s="1"/>
  <c r="AIV562"/>
  <c r="AIV592" s="1"/>
  <c r="AIV593" s="1"/>
  <c r="TM562"/>
  <c r="TM592" s="1"/>
  <c r="TM593" s="1"/>
  <c r="RB562"/>
  <c r="RB592" s="1"/>
  <c r="RB593" s="1"/>
  <c r="NV562"/>
  <c r="NV592" s="1"/>
  <c r="NV593" s="1"/>
  <c r="IE562"/>
  <c r="IE592" s="1"/>
  <c r="IE593" s="1"/>
  <c r="AQV562" l="1"/>
  <c r="AQV592" s="1"/>
  <c r="AQV593" s="1"/>
  <c r="ED562"/>
  <c r="ED592" s="1"/>
  <c r="ED593" s="1"/>
  <c r="WS562"/>
  <c r="WS592" s="1"/>
  <c r="WS593" s="1"/>
  <c r="ZY562"/>
  <c r="ZY592" s="1"/>
  <c r="ZY593" s="1"/>
  <c r="AIA562"/>
  <c r="AIA592" s="1"/>
  <c r="AIA593" s="1"/>
  <c r="HJ562"/>
  <c r="HJ592" s="1"/>
  <c r="HJ593" s="1"/>
  <c r="JU562"/>
  <c r="JU592" s="1"/>
  <c r="JU593" s="1"/>
  <c r="OQ562"/>
  <c r="OQ592" s="1"/>
  <c r="OQ593" s="1"/>
  <c r="SR562"/>
  <c r="SR592" s="1"/>
  <c r="SR593" s="1"/>
  <c r="AJQ562"/>
  <c r="AJQ592" s="1"/>
  <c r="AJQ593" s="1"/>
  <c r="ANR562"/>
  <c r="ANR592" s="1"/>
  <c r="ANR593" s="1"/>
  <c r="AQC562"/>
  <c r="AQC592" s="1"/>
  <c r="AQC593" s="1"/>
  <c r="YI562"/>
  <c r="YI592" s="1"/>
  <c r="YI593" s="1"/>
  <c r="ADC562"/>
  <c r="ADC592" s="1"/>
  <c r="ADC593" s="1"/>
  <c r="AGI562"/>
  <c r="AGI592" s="1"/>
  <c r="AGI593" s="1"/>
  <c r="IZ562"/>
  <c r="IZ592" s="1"/>
  <c r="IZ593" s="1"/>
  <c r="LK562"/>
  <c r="LK592" s="1"/>
  <c r="LK593" s="1"/>
  <c r="APH562"/>
  <c r="APH592" s="1"/>
  <c r="APH593" s="1"/>
  <c r="ADX562"/>
  <c r="ADX592" s="1"/>
  <c r="ADX593" s="1"/>
  <c r="AHY562"/>
  <c r="AHY592" s="1"/>
  <c r="AHY593" s="1"/>
  <c r="AAT562"/>
  <c r="AAT592" s="1"/>
  <c r="AAT593" s="1"/>
  <c r="AFP562"/>
  <c r="AFP592" s="1"/>
  <c r="AFP593" s="1"/>
  <c r="YG562"/>
  <c r="YG592" s="1"/>
  <c r="YG593" s="1"/>
  <c r="AVR564"/>
  <c r="ADE562"/>
  <c r="ADE592" s="1"/>
  <c r="ADE593" s="1"/>
  <c r="AGK562"/>
  <c r="AGK592" s="1"/>
  <c r="AGK593" s="1"/>
  <c r="BS562"/>
  <c r="BS592" s="1"/>
  <c r="BS593" s="1"/>
  <c r="WQ562"/>
  <c r="WQ592" s="1"/>
  <c r="WQ593" s="1"/>
  <c r="ZW562"/>
  <c r="ZW592" s="1"/>
  <c r="ZW593" s="1"/>
  <c r="AVR573"/>
  <c r="AVR569"/>
  <c r="AVR565"/>
  <c r="AVR568"/>
  <c r="AVR566"/>
  <c r="AVR576"/>
  <c r="AVR570"/>
  <c r="MF562"/>
  <c r="MF592" s="1"/>
  <c r="MF593" s="1"/>
  <c r="ATI562"/>
  <c r="ATI592" s="1"/>
  <c r="ATI593" s="1"/>
  <c r="AHD562"/>
  <c r="AHD592" s="1"/>
  <c r="AHD593" s="1"/>
  <c r="OO562"/>
  <c r="OO592" s="1"/>
  <c r="OO593" s="1"/>
  <c r="RU562"/>
  <c r="RU592" s="1"/>
  <c r="RU593" s="1"/>
  <c r="TK562"/>
  <c r="TK592" s="1"/>
  <c r="TK593" s="1"/>
  <c r="VA562"/>
  <c r="VA592" s="1"/>
  <c r="VA593" s="1"/>
  <c r="ALE562"/>
  <c r="ALE592" s="1"/>
  <c r="ALE593" s="1"/>
  <c r="AMU562"/>
  <c r="AMU592" s="1"/>
  <c r="AMU593" s="1"/>
  <c r="ARQ562"/>
  <c r="ARQ592" s="1"/>
  <c r="ARQ593" s="1"/>
  <c r="ATG562"/>
  <c r="ATG592" s="1"/>
  <c r="ATG593" s="1"/>
  <c r="AUW562"/>
  <c r="AUW592" s="1"/>
  <c r="AUW593" s="1"/>
  <c r="FT562"/>
  <c r="FT592" s="1"/>
  <c r="FT593" s="1"/>
  <c r="ABO562"/>
  <c r="ABO592" s="1"/>
  <c r="ABO593" s="1"/>
  <c r="AEU562"/>
  <c r="AEU592" s="1"/>
  <c r="AEU593" s="1"/>
  <c r="AX562"/>
  <c r="AX592" s="1"/>
  <c r="AX593" s="1"/>
  <c r="ACJ562"/>
  <c r="ACJ592" s="1"/>
  <c r="ACJ593" s="1"/>
  <c r="AV562"/>
  <c r="AV592" s="1"/>
  <c r="AV593" s="1"/>
  <c r="DG562"/>
  <c r="DG592" s="1"/>
  <c r="DG593" s="1"/>
  <c r="FR562"/>
  <c r="FR592" s="1"/>
  <c r="FR593" s="1"/>
  <c r="ABM562"/>
  <c r="ABM592" s="1"/>
  <c r="ABM593" s="1"/>
  <c r="AVT575"/>
  <c r="AVT571"/>
  <c r="AVT565"/>
  <c r="AVT569"/>
  <c r="AVT576"/>
  <c r="AVT570"/>
  <c r="AVT564"/>
  <c r="AHF562"/>
  <c r="AHF592" s="1"/>
  <c r="AHF593" s="1"/>
  <c r="NA562"/>
  <c r="NA592" s="1"/>
  <c r="NA593" s="1"/>
  <c r="QG562"/>
  <c r="QG592" s="1"/>
  <c r="QG593" s="1"/>
  <c r="UH562"/>
  <c r="UH592" s="1"/>
  <c r="UH593" s="1"/>
  <c r="ALG562"/>
  <c r="ALG592" s="1"/>
  <c r="ALG593" s="1"/>
  <c r="ARS562"/>
  <c r="ARS592" s="1"/>
  <c r="ARS593" s="1"/>
  <c r="AUD562"/>
  <c r="AUD592" s="1"/>
  <c r="AUD593" s="1"/>
  <c r="EW562"/>
  <c r="EW592" s="1"/>
  <c r="EW593" s="1"/>
  <c r="ZB562"/>
  <c r="ZB592" s="1"/>
  <c r="ZB593" s="1"/>
  <c r="XL562"/>
  <c r="XL592" s="1"/>
  <c r="XL593" s="1"/>
  <c r="HH562"/>
  <c r="HH592" s="1"/>
  <c r="HH593" s="1"/>
  <c r="IX562"/>
  <c r="IX592" s="1"/>
  <c r="IX593" s="1"/>
  <c r="KN562"/>
  <c r="KN592" s="1"/>
  <c r="KN593" s="1"/>
  <c r="MD562"/>
  <c r="MD592" s="1"/>
  <c r="MD593" s="1"/>
  <c r="AKJ562"/>
  <c r="AKJ592" s="1"/>
  <c r="AKJ593" s="1"/>
  <c r="ALZ562"/>
  <c r="ALZ592" s="1"/>
  <c r="ALZ593" s="1"/>
  <c r="ANP562"/>
  <c r="ANP592" s="1"/>
  <c r="ANP593" s="1"/>
  <c r="AVR563"/>
  <c r="AA562"/>
  <c r="AA592" s="1"/>
  <c r="AA593" s="1"/>
  <c r="AVT563"/>
  <c r="AC562"/>
  <c r="AC592" s="1"/>
  <c r="AC593" s="1"/>
  <c r="CN562"/>
  <c r="CN592" s="1"/>
  <c r="CN593" s="1"/>
  <c r="CL562"/>
  <c r="CL592" s="1"/>
  <c r="CL593" s="1"/>
  <c r="EB562"/>
  <c r="EB592" s="1"/>
  <c r="EB593" s="1"/>
  <c r="ACH562"/>
  <c r="ACH592" s="1"/>
  <c r="ACH593" s="1"/>
  <c r="AFN562"/>
  <c r="AFN592" s="1"/>
  <c r="AFN593" s="1"/>
  <c r="AVR575"/>
  <c r="AVR571"/>
  <c r="AVR567"/>
  <c r="AVR574"/>
  <c r="AVR572"/>
  <c r="ADZ562"/>
  <c r="ADZ592" s="1"/>
  <c r="ADZ593" s="1"/>
  <c r="VX562"/>
  <c r="VX592" s="1"/>
  <c r="VX593" s="1"/>
  <c r="ZD562"/>
  <c r="ZD592" s="1"/>
  <c r="ZD593" s="1"/>
  <c r="BQ562"/>
  <c r="BQ592" s="1"/>
  <c r="BQ593" s="1"/>
  <c r="VV562"/>
  <c r="VV592" s="1"/>
  <c r="VV593" s="1"/>
  <c r="AAR562"/>
  <c r="AAR592" s="1"/>
  <c r="AAR593" s="1"/>
  <c r="AES562"/>
  <c r="AES592" s="1"/>
  <c r="AES593" s="1"/>
  <c r="GM562"/>
  <c r="GM592" s="1"/>
  <c r="GM593" s="1"/>
  <c r="IC562"/>
  <c r="IC592" s="1"/>
  <c r="IC593" s="1"/>
  <c r="JS562"/>
  <c r="JS592" s="1"/>
  <c r="JS593" s="1"/>
  <c r="LI562"/>
  <c r="LI592" s="1"/>
  <c r="LI593" s="1"/>
  <c r="MY562"/>
  <c r="MY592" s="1"/>
  <c r="MY593" s="1"/>
  <c r="QE562"/>
  <c r="QE592" s="1"/>
  <c r="QE593" s="1"/>
  <c r="AJO562"/>
  <c r="AJO592" s="1"/>
  <c r="AJO593" s="1"/>
  <c r="AOK562"/>
  <c r="AOK592" s="1"/>
  <c r="AOK593" s="1"/>
  <c r="AQA562"/>
  <c r="AQA592" s="1"/>
  <c r="AQA593" s="1"/>
  <c r="DI562"/>
  <c r="DI592" s="1"/>
  <c r="DI593" s="1"/>
  <c r="AVT573"/>
  <c r="AVT567"/>
  <c r="AVT566"/>
  <c r="AVT572"/>
  <c r="AVT568"/>
  <c r="AVT574"/>
  <c r="AVT562" l="1"/>
  <c r="AVT592" s="1"/>
  <c r="AVT593" s="1"/>
  <c r="AVR562"/>
  <c r="AVR592" s="1"/>
  <c r="AVR593" s="1"/>
  <c r="F155" l="1"/>
  <c r="F159"/>
  <c r="I570" l="1"/>
  <c r="F537"/>
  <c r="I566"/>
  <c r="F533"/>
  <c r="F161"/>
  <c r="F163"/>
  <c r="F162"/>
  <c r="F152"/>
  <c r="F157"/>
  <c r="F153"/>
  <c r="H156"/>
  <c r="F164"/>
  <c r="H155"/>
  <c r="F156"/>
  <c r="F154"/>
  <c r="F160"/>
  <c r="F158"/>
  <c r="G155" l="1"/>
  <c r="J566" s="1"/>
  <c r="G156"/>
  <c r="G534" s="1"/>
  <c r="G160"/>
  <c r="J571" s="1"/>
  <c r="J567"/>
  <c r="K567"/>
  <c r="H534"/>
  <c r="I565"/>
  <c r="F532"/>
  <c r="I567"/>
  <c r="F534"/>
  <c r="I575"/>
  <c r="F542"/>
  <c r="H164"/>
  <c r="H153"/>
  <c r="I564"/>
  <c r="F531"/>
  <c r="H157"/>
  <c r="I568"/>
  <c r="F535"/>
  <c r="I563"/>
  <c r="F530"/>
  <c r="H162"/>
  <c r="H163"/>
  <c r="H161"/>
  <c r="I572"/>
  <c r="F539"/>
  <c r="H152"/>
  <c r="AUN566"/>
  <c r="ASX566"/>
  <c r="ARH566"/>
  <c r="APR566"/>
  <c r="AOB566"/>
  <c r="AML566"/>
  <c r="AKV566"/>
  <c r="AJF566"/>
  <c r="AHP566"/>
  <c r="AFZ566"/>
  <c r="AEJ566"/>
  <c r="ACT566"/>
  <c r="ABD566"/>
  <c r="ZN566"/>
  <c r="XX566"/>
  <c r="WH566"/>
  <c r="UR566"/>
  <c r="TB566"/>
  <c r="RL566"/>
  <c r="PV566"/>
  <c r="OF566"/>
  <c r="MP566"/>
  <c r="KZ566"/>
  <c r="JJ566"/>
  <c r="HT566"/>
  <c r="GD566"/>
  <c r="EN566"/>
  <c r="CX566"/>
  <c r="BH566"/>
  <c r="R566"/>
  <c r="ATS566"/>
  <c r="ASC566"/>
  <c r="AQM566"/>
  <c r="AOW566"/>
  <c r="ANG566"/>
  <c r="ALQ566"/>
  <c r="AKA566"/>
  <c r="AIK566"/>
  <c r="AGU566"/>
  <c r="AFE566"/>
  <c r="ADO566"/>
  <c r="ABY566"/>
  <c r="AAI566"/>
  <c r="YS566"/>
  <c r="XC566"/>
  <c r="VM566"/>
  <c r="TW566"/>
  <c r="SG566"/>
  <c r="QQ566"/>
  <c r="PA566"/>
  <c r="NK566"/>
  <c r="LU566"/>
  <c r="KE566"/>
  <c r="IO566"/>
  <c r="GY566"/>
  <c r="FI566"/>
  <c r="DS566"/>
  <c r="CC566"/>
  <c r="AM566"/>
  <c r="ASC570"/>
  <c r="AOW570"/>
  <c r="ALQ570"/>
  <c r="AIK570"/>
  <c r="AFE570"/>
  <c r="ABY570"/>
  <c r="YS570"/>
  <c r="VM570"/>
  <c r="SG570"/>
  <c r="PA570"/>
  <c r="LU570"/>
  <c r="IO570"/>
  <c r="FI570"/>
  <c r="CC570"/>
  <c r="AUN570"/>
  <c r="ARH570"/>
  <c r="AOB570"/>
  <c r="AKV570"/>
  <c r="AHP570"/>
  <c r="AEJ570"/>
  <c r="ABD570"/>
  <c r="XX570"/>
  <c r="UR570"/>
  <c r="RL570"/>
  <c r="OF570"/>
  <c r="KZ570"/>
  <c r="HT570"/>
  <c r="EN570"/>
  <c r="BH570"/>
  <c r="ATS570"/>
  <c r="AQM570"/>
  <c r="ANG570"/>
  <c r="AKA570"/>
  <c r="AGU570"/>
  <c r="ADO570"/>
  <c r="AAI570"/>
  <c r="XC570"/>
  <c r="TW570"/>
  <c r="QQ570"/>
  <c r="NK570"/>
  <c r="KE570"/>
  <c r="GY570"/>
  <c r="DS570"/>
  <c r="AM570"/>
  <c r="ASX570"/>
  <c r="APR570"/>
  <c r="AML570"/>
  <c r="AJF570"/>
  <c r="AFZ570"/>
  <c r="ACT570"/>
  <c r="ZN570"/>
  <c r="WH570"/>
  <c r="TB570"/>
  <c r="PV570"/>
  <c r="MP570"/>
  <c r="JJ570"/>
  <c r="GD570"/>
  <c r="CX570"/>
  <c r="R570"/>
  <c r="H159"/>
  <c r="G158"/>
  <c r="H158"/>
  <c r="H160"/>
  <c r="G154"/>
  <c r="H154"/>
  <c r="G159"/>
  <c r="I569"/>
  <c r="F536"/>
  <c r="I571"/>
  <c r="F538"/>
  <c r="K566"/>
  <c r="H533"/>
  <c r="G164"/>
  <c r="G153"/>
  <c r="G157"/>
  <c r="G152"/>
  <c r="I573"/>
  <c r="F540"/>
  <c r="G162"/>
  <c r="I574"/>
  <c r="F541"/>
  <c r="G163"/>
  <c r="G161"/>
  <c r="AVI570" l="1"/>
  <c r="G538"/>
  <c r="G533"/>
  <c r="K563"/>
  <c r="H530"/>
  <c r="ASX574"/>
  <c r="GD574"/>
  <c r="TB574"/>
  <c r="AFZ574"/>
  <c r="ATS574"/>
  <c r="AQM574"/>
  <c r="ANG574"/>
  <c r="AKA574"/>
  <c r="AGU574"/>
  <c r="ADO574"/>
  <c r="AAI574"/>
  <c r="XC574"/>
  <c r="TW574"/>
  <c r="QQ574"/>
  <c r="NK574"/>
  <c r="KE574"/>
  <c r="GY574"/>
  <c r="DS574"/>
  <c r="AM574"/>
  <c r="ARH574"/>
  <c r="AKV574"/>
  <c r="AEJ574"/>
  <c r="XX574"/>
  <c r="RL574"/>
  <c r="KZ574"/>
  <c r="EN574"/>
  <c r="CX574"/>
  <c r="PV574"/>
  <c r="ACT574"/>
  <c r="APR574"/>
  <c r="R574"/>
  <c r="MP574"/>
  <c r="ZN574"/>
  <c r="AML574"/>
  <c r="ASC574"/>
  <c r="AOW574"/>
  <c r="ALQ574"/>
  <c r="AIK574"/>
  <c r="AFE574"/>
  <c r="ABY574"/>
  <c r="YS574"/>
  <c r="VM574"/>
  <c r="SG574"/>
  <c r="PA574"/>
  <c r="LU574"/>
  <c r="IO574"/>
  <c r="FI574"/>
  <c r="CC574"/>
  <c r="AUN574"/>
  <c r="AOB574"/>
  <c r="AHP574"/>
  <c r="ABD574"/>
  <c r="UR574"/>
  <c r="OF574"/>
  <c r="HT574"/>
  <c r="BH574"/>
  <c r="JJ574"/>
  <c r="WH574"/>
  <c r="AJF574"/>
  <c r="ASX573"/>
  <c r="APR573"/>
  <c r="AQM573"/>
  <c r="ALQ573"/>
  <c r="AIK573"/>
  <c r="AFE573"/>
  <c r="ABY573"/>
  <c r="YS573"/>
  <c r="VM573"/>
  <c r="SG573"/>
  <c r="PA573"/>
  <c r="LU573"/>
  <c r="IO573"/>
  <c r="FI573"/>
  <c r="CC573"/>
  <c r="AOW573"/>
  <c r="AJF573"/>
  <c r="ACT573"/>
  <c r="WH573"/>
  <c r="PV573"/>
  <c r="JJ573"/>
  <c r="CX573"/>
  <c r="ASC573"/>
  <c r="AKV573"/>
  <c r="AEJ573"/>
  <c r="XX573"/>
  <c r="RL573"/>
  <c r="KZ573"/>
  <c r="EN573"/>
  <c r="AUN573"/>
  <c r="ARH573"/>
  <c r="ATS573"/>
  <c r="ANG573"/>
  <c r="AKA573"/>
  <c r="AGU573"/>
  <c r="ADO573"/>
  <c r="AAI573"/>
  <c r="XC573"/>
  <c r="TW573"/>
  <c r="QQ573"/>
  <c r="NK573"/>
  <c r="KE573"/>
  <c r="GY573"/>
  <c r="DS573"/>
  <c r="AM573"/>
  <c r="AML573"/>
  <c r="AFZ573"/>
  <c r="ZN573"/>
  <c r="TB573"/>
  <c r="MP573"/>
  <c r="GD573"/>
  <c r="R573"/>
  <c r="AOB573"/>
  <c r="AHP573"/>
  <c r="ABD573"/>
  <c r="UR573"/>
  <c r="OF573"/>
  <c r="HT573"/>
  <c r="BH573"/>
  <c r="J575"/>
  <c r="G542"/>
  <c r="AUP566"/>
  <c r="ASZ566"/>
  <c r="ARJ566"/>
  <c r="APT566"/>
  <c r="AOD566"/>
  <c r="AMN566"/>
  <c r="AKX566"/>
  <c r="AJH566"/>
  <c r="AHR566"/>
  <c r="AGB566"/>
  <c r="AEL566"/>
  <c r="ACV566"/>
  <c r="ABF566"/>
  <c r="ZP566"/>
  <c r="XZ566"/>
  <c r="WJ566"/>
  <c r="UT566"/>
  <c r="TD566"/>
  <c r="RN566"/>
  <c r="PX566"/>
  <c r="OH566"/>
  <c r="MR566"/>
  <c r="LB566"/>
  <c r="JL566"/>
  <c r="HV566"/>
  <c r="GF566"/>
  <c r="EP566"/>
  <c r="CZ566"/>
  <c r="BJ566"/>
  <c r="T566"/>
  <c r="ATU566"/>
  <c r="ASE566"/>
  <c r="AQO566"/>
  <c r="AOY566"/>
  <c r="ANI566"/>
  <c r="ALS566"/>
  <c r="AKC566"/>
  <c r="AIM566"/>
  <c r="AGW566"/>
  <c r="AFG566"/>
  <c r="ADQ566"/>
  <c r="ACA566"/>
  <c r="AAK566"/>
  <c r="YU566"/>
  <c r="XE566"/>
  <c r="VO566"/>
  <c r="TY566"/>
  <c r="SI566"/>
  <c r="QS566"/>
  <c r="PC566"/>
  <c r="NM566"/>
  <c r="LW566"/>
  <c r="KG566"/>
  <c r="IQ566"/>
  <c r="HA566"/>
  <c r="FK566"/>
  <c r="DU566"/>
  <c r="CE566"/>
  <c r="AO566"/>
  <c r="AUN571"/>
  <c r="ARH571"/>
  <c r="AOB571"/>
  <c r="AKV571"/>
  <c r="AHP571"/>
  <c r="AEJ571"/>
  <c r="ABD571"/>
  <c r="XX571"/>
  <c r="UR571"/>
  <c r="RL571"/>
  <c r="OF571"/>
  <c r="KZ571"/>
  <c r="HT571"/>
  <c r="EN571"/>
  <c r="BH571"/>
  <c r="ATS571"/>
  <c r="AQM571"/>
  <c r="ANG571"/>
  <c r="AKA571"/>
  <c r="AGU571"/>
  <c r="ADO571"/>
  <c r="AAI571"/>
  <c r="XC571"/>
  <c r="TW571"/>
  <c r="QQ571"/>
  <c r="NK571"/>
  <c r="KE571"/>
  <c r="GY571"/>
  <c r="DS571"/>
  <c r="AM571"/>
  <c r="ASX571"/>
  <c r="APR571"/>
  <c r="AML571"/>
  <c r="AJF571"/>
  <c r="AFZ571"/>
  <c r="ACT571"/>
  <c r="ZN571"/>
  <c r="WH571"/>
  <c r="TB571"/>
  <c r="PV571"/>
  <c r="MP571"/>
  <c r="JJ571"/>
  <c r="GD571"/>
  <c r="CX571"/>
  <c r="R571"/>
  <c r="ASC571"/>
  <c r="AOW571"/>
  <c r="ALQ571"/>
  <c r="AIK571"/>
  <c r="AFE571"/>
  <c r="ABY571"/>
  <c r="YS571"/>
  <c r="VM571"/>
  <c r="SG571"/>
  <c r="PA571"/>
  <c r="LU571"/>
  <c r="IO571"/>
  <c r="FI571"/>
  <c r="CC571"/>
  <c r="FI569"/>
  <c r="DS569"/>
  <c r="CC569"/>
  <c r="AM569"/>
  <c r="AUN569"/>
  <c r="ARH569"/>
  <c r="AOB569"/>
  <c r="EN569"/>
  <c r="CX569"/>
  <c r="BH569"/>
  <c r="R569"/>
  <c r="ASX569"/>
  <c r="APR569"/>
  <c r="AML569"/>
  <c r="AJF569"/>
  <c r="AFZ569"/>
  <c r="ACT569"/>
  <c r="ZN569"/>
  <c r="WH569"/>
  <c r="TB569"/>
  <c r="PV569"/>
  <c r="MP569"/>
  <c r="JJ569"/>
  <c r="GD569"/>
  <c r="ASC569"/>
  <c r="AOW569"/>
  <c r="ALQ569"/>
  <c r="AIK569"/>
  <c r="AFE569"/>
  <c r="ABY569"/>
  <c r="YS569"/>
  <c r="VM569"/>
  <c r="SG569"/>
  <c r="PA569"/>
  <c r="LU569"/>
  <c r="IO569"/>
  <c r="AKV569"/>
  <c r="AHP569"/>
  <c r="AEJ569"/>
  <c r="ABD569"/>
  <c r="XX569"/>
  <c r="UR569"/>
  <c r="RL569"/>
  <c r="OF569"/>
  <c r="KZ569"/>
  <c r="HT569"/>
  <c r="ATS569"/>
  <c r="AQM569"/>
  <c r="ANG569"/>
  <c r="AKA569"/>
  <c r="AGU569"/>
  <c r="ADO569"/>
  <c r="AAI569"/>
  <c r="XC569"/>
  <c r="TW569"/>
  <c r="QQ569"/>
  <c r="NK569"/>
  <c r="KE569"/>
  <c r="GY569"/>
  <c r="J565"/>
  <c r="G532"/>
  <c r="K569"/>
  <c r="H536"/>
  <c r="H537"/>
  <c r="K570"/>
  <c r="K572"/>
  <c r="H539"/>
  <c r="ATT571"/>
  <c r="ASD571"/>
  <c r="AQN571"/>
  <c r="AOX571"/>
  <c r="ANH571"/>
  <c r="ALR571"/>
  <c r="AKB571"/>
  <c r="AIL571"/>
  <c r="AGV571"/>
  <c r="AFF571"/>
  <c r="ADP571"/>
  <c r="ABZ571"/>
  <c r="AAJ571"/>
  <c r="YT571"/>
  <c r="XD571"/>
  <c r="VN571"/>
  <c r="TX571"/>
  <c r="SH571"/>
  <c r="QR571"/>
  <c r="PB571"/>
  <c r="NL571"/>
  <c r="LV571"/>
  <c r="KF571"/>
  <c r="IP571"/>
  <c r="GZ571"/>
  <c r="FJ571"/>
  <c r="DT571"/>
  <c r="CD571"/>
  <c r="AN571"/>
  <c r="AUO571"/>
  <c r="ASY571"/>
  <c r="ARI571"/>
  <c r="APS571"/>
  <c r="AOC571"/>
  <c r="AMM571"/>
  <c r="AKW571"/>
  <c r="AJG571"/>
  <c r="AHQ571"/>
  <c r="AGA571"/>
  <c r="AEK571"/>
  <c r="ACU571"/>
  <c r="ABE571"/>
  <c r="ZO571"/>
  <c r="XY571"/>
  <c r="WI571"/>
  <c r="US571"/>
  <c r="TC571"/>
  <c r="RM571"/>
  <c r="PW571"/>
  <c r="OG571"/>
  <c r="MQ571"/>
  <c r="LA571"/>
  <c r="JK571"/>
  <c r="HU571"/>
  <c r="GE571"/>
  <c r="EO571"/>
  <c r="CY571"/>
  <c r="BI571"/>
  <c r="S571"/>
  <c r="AUO567"/>
  <c r="ARI567"/>
  <c r="AOC567"/>
  <c r="AKW567"/>
  <c r="AHQ567"/>
  <c r="AEK567"/>
  <c r="ABE567"/>
  <c r="XY567"/>
  <c r="US567"/>
  <c r="RM567"/>
  <c r="OG567"/>
  <c r="LA567"/>
  <c r="HU567"/>
  <c r="EO567"/>
  <c r="BI567"/>
  <c r="ATT567"/>
  <c r="AQN567"/>
  <c r="ANH567"/>
  <c r="AKB567"/>
  <c r="AGV567"/>
  <c r="ADP567"/>
  <c r="AAJ567"/>
  <c r="XD567"/>
  <c r="TX567"/>
  <c r="QR567"/>
  <c r="NL567"/>
  <c r="KF567"/>
  <c r="GZ567"/>
  <c r="DT567"/>
  <c r="AN567"/>
  <c r="ASY567"/>
  <c r="APS567"/>
  <c r="AMM567"/>
  <c r="AJG567"/>
  <c r="AGA567"/>
  <c r="ACU567"/>
  <c r="ZO567"/>
  <c r="WI567"/>
  <c r="TC567"/>
  <c r="PW567"/>
  <c r="MQ567"/>
  <c r="JK567"/>
  <c r="GE567"/>
  <c r="CY567"/>
  <c r="S567"/>
  <c r="ASD567"/>
  <c r="AOX567"/>
  <c r="ALR567"/>
  <c r="AIL567"/>
  <c r="AFF567"/>
  <c r="ABZ567"/>
  <c r="YT567"/>
  <c r="VN567"/>
  <c r="SH567"/>
  <c r="PB567"/>
  <c r="LV567"/>
  <c r="IP567"/>
  <c r="FJ567"/>
  <c r="CD567"/>
  <c r="AUO566"/>
  <c r="ARI566"/>
  <c r="AOC566"/>
  <c r="AKW566"/>
  <c r="AHQ566"/>
  <c r="AEK566"/>
  <c r="ABE566"/>
  <c r="XY566"/>
  <c r="US566"/>
  <c r="RM566"/>
  <c r="OG566"/>
  <c r="LA566"/>
  <c r="GE566"/>
  <c r="EO566"/>
  <c r="CD566"/>
  <c r="AN566"/>
  <c r="ASY566"/>
  <c r="APS566"/>
  <c r="AMM566"/>
  <c r="AJG566"/>
  <c r="AGA566"/>
  <c r="ACU566"/>
  <c r="ZO566"/>
  <c r="WI566"/>
  <c r="TC566"/>
  <c r="PW566"/>
  <c r="MQ566"/>
  <c r="GZ566"/>
  <c r="FJ566"/>
  <c r="CY566"/>
  <c r="BI566"/>
  <c r="ATT566"/>
  <c r="AQN566"/>
  <c r="AOX566"/>
  <c r="ALR566"/>
  <c r="AIL566"/>
  <c r="AFF566"/>
  <c r="ABZ566"/>
  <c r="YT566"/>
  <c r="VN566"/>
  <c r="SH566"/>
  <c r="PB566"/>
  <c r="LV566"/>
  <c r="JK566"/>
  <c r="HU566"/>
  <c r="S566"/>
  <c r="ASD566"/>
  <c r="ANH566"/>
  <c r="AKB566"/>
  <c r="AGV566"/>
  <c r="ADP566"/>
  <c r="AAJ566"/>
  <c r="XD566"/>
  <c r="TX566"/>
  <c r="QR566"/>
  <c r="NL566"/>
  <c r="KF566"/>
  <c r="IP566"/>
  <c r="DT566"/>
  <c r="AVI566"/>
  <c r="J572"/>
  <c r="G539"/>
  <c r="J574"/>
  <c r="G541"/>
  <c r="J573"/>
  <c r="G540"/>
  <c r="J563"/>
  <c r="G530"/>
  <c r="J568"/>
  <c r="G535"/>
  <c r="J564"/>
  <c r="G531"/>
  <c r="G181"/>
  <c r="H181"/>
  <c r="F181"/>
  <c r="G182"/>
  <c r="H182"/>
  <c r="F182"/>
  <c r="G191"/>
  <c r="H191"/>
  <c r="F191"/>
  <c r="G183"/>
  <c r="H183"/>
  <c r="F183"/>
  <c r="G186"/>
  <c r="H186"/>
  <c r="F186"/>
  <c r="G190"/>
  <c r="H190"/>
  <c r="F190"/>
  <c r="G188"/>
  <c r="H188"/>
  <c r="F188"/>
  <c r="G189"/>
  <c r="H189"/>
  <c r="F189"/>
  <c r="G180"/>
  <c r="H180"/>
  <c r="F180"/>
  <c r="G185"/>
  <c r="H185"/>
  <c r="F185"/>
  <c r="G187"/>
  <c r="H187"/>
  <c r="F187"/>
  <c r="G184"/>
  <c r="H184"/>
  <c r="F184"/>
  <c r="J570"/>
  <c r="G537"/>
  <c r="K565"/>
  <c r="H532"/>
  <c r="K571"/>
  <c r="H538"/>
  <c r="J569"/>
  <c r="G536"/>
  <c r="AUN572"/>
  <c r="ARH572"/>
  <c r="AOB572"/>
  <c r="AKV572"/>
  <c r="AHP572"/>
  <c r="AEJ572"/>
  <c r="ABD572"/>
  <c r="XX572"/>
  <c r="UR572"/>
  <c r="RL572"/>
  <c r="OF572"/>
  <c r="KZ572"/>
  <c r="HT572"/>
  <c r="EN572"/>
  <c r="BH572"/>
  <c r="ASC572"/>
  <c r="ALQ572"/>
  <c r="AFE572"/>
  <c r="YS572"/>
  <c r="SG572"/>
  <c r="LU572"/>
  <c r="FI572"/>
  <c r="ATS572"/>
  <c r="ANG572"/>
  <c r="AGU572"/>
  <c r="AAI572"/>
  <c r="TW572"/>
  <c r="NK572"/>
  <c r="GY572"/>
  <c r="AM572"/>
  <c r="ASX572"/>
  <c r="APR572"/>
  <c r="AML572"/>
  <c r="AJF572"/>
  <c r="AFZ572"/>
  <c r="ACT572"/>
  <c r="ZN572"/>
  <c r="WH572"/>
  <c r="TB572"/>
  <c r="PV572"/>
  <c r="MP572"/>
  <c r="JJ572"/>
  <c r="GD572"/>
  <c r="CX572"/>
  <c r="R572"/>
  <c r="AOW572"/>
  <c r="AIK572"/>
  <c r="ABY572"/>
  <c r="VM572"/>
  <c r="PA572"/>
  <c r="IO572"/>
  <c r="CC572"/>
  <c r="AQM572"/>
  <c r="AKA572"/>
  <c r="ADO572"/>
  <c r="XC572"/>
  <c r="QQ572"/>
  <c r="KE572"/>
  <c r="DS572"/>
  <c r="K574"/>
  <c r="H541"/>
  <c r="K573"/>
  <c r="H540"/>
  <c r="AHP563"/>
  <c r="AFZ563"/>
  <c r="AEJ563"/>
  <c r="ACT563"/>
  <c r="ABD563"/>
  <c r="ZN563"/>
  <c r="XX563"/>
  <c r="WH563"/>
  <c r="FI563"/>
  <c r="DS563"/>
  <c r="CC563"/>
  <c r="AM563"/>
  <c r="ASX563"/>
  <c r="AQM563"/>
  <c r="AKA563"/>
  <c r="TW563"/>
  <c r="PA563"/>
  <c r="MP563"/>
  <c r="GY563"/>
  <c r="AUN563"/>
  <c r="ARH563"/>
  <c r="AOW563"/>
  <c r="ANG563"/>
  <c r="ALQ563"/>
  <c r="UR563"/>
  <c r="SG563"/>
  <c r="QQ563"/>
  <c r="LU563"/>
  <c r="KE563"/>
  <c r="HT563"/>
  <c r="AGU563"/>
  <c r="AFE563"/>
  <c r="ADO563"/>
  <c r="ABY563"/>
  <c r="AAI563"/>
  <c r="YS563"/>
  <c r="XC563"/>
  <c r="VM563"/>
  <c r="EN563"/>
  <c r="CX563"/>
  <c r="BH563"/>
  <c r="R563"/>
  <c r="ASC563"/>
  <c r="AKV563"/>
  <c r="AJF563"/>
  <c r="PV563"/>
  <c r="OF563"/>
  <c r="IO563"/>
  <c r="GD563"/>
  <c r="ATS563"/>
  <c r="APR563"/>
  <c r="AOB563"/>
  <c r="AML563"/>
  <c r="AIK563"/>
  <c r="TB563"/>
  <c r="RL563"/>
  <c r="NK563"/>
  <c r="KZ563"/>
  <c r="JJ563"/>
  <c r="AUN568"/>
  <c r="ASX568"/>
  <c r="ARH568"/>
  <c r="APR568"/>
  <c r="AOB568"/>
  <c r="AML568"/>
  <c r="AKV568"/>
  <c r="AJF568"/>
  <c r="AHP568"/>
  <c r="AFZ568"/>
  <c r="AEJ568"/>
  <c r="ACT568"/>
  <c r="ABD568"/>
  <c r="ZN568"/>
  <c r="XX568"/>
  <c r="WH568"/>
  <c r="UR568"/>
  <c r="TB568"/>
  <c r="RL568"/>
  <c r="PV568"/>
  <c r="OF568"/>
  <c r="MP568"/>
  <c r="KZ568"/>
  <c r="JJ568"/>
  <c r="HT568"/>
  <c r="GD568"/>
  <c r="EN568"/>
  <c r="CX568"/>
  <c r="BH568"/>
  <c r="R568"/>
  <c r="ATS568"/>
  <c r="ASC568"/>
  <c r="AQM568"/>
  <c r="AOW568"/>
  <c r="ANG568"/>
  <c r="ALQ568"/>
  <c r="AKA568"/>
  <c r="AIK568"/>
  <c r="AGU568"/>
  <c r="AFE568"/>
  <c r="ADO568"/>
  <c r="ABY568"/>
  <c r="AAI568"/>
  <c r="YS568"/>
  <c r="XC568"/>
  <c r="VM568"/>
  <c r="TW568"/>
  <c r="SG568"/>
  <c r="QQ568"/>
  <c r="PA568"/>
  <c r="NK568"/>
  <c r="LU568"/>
  <c r="KE568"/>
  <c r="IO568"/>
  <c r="GY568"/>
  <c r="FI568"/>
  <c r="DS568"/>
  <c r="CC568"/>
  <c r="AM568"/>
  <c r="H535"/>
  <c r="K568"/>
  <c r="ASC564"/>
  <c r="AKV564"/>
  <c r="AJF564"/>
  <c r="AGU564"/>
  <c r="AFE564"/>
  <c r="ABD564"/>
  <c r="ZN564"/>
  <c r="XX564"/>
  <c r="WH564"/>
  <c r="RL564"/>
  <c r="PV564"/>
  <c r="OF564"/>
  <c r="MP564"/>
  <c r="KZ564"/>
  <c r="GY564"/>
  <c r="EN564"/>
  <c r="CC564"/>
  <c r="AM564"/>
  <c r="ASX564"/>
  <c r="APR564"/>
  <c r="UR564"/>
  <c r="TB564"/>
  <c r="IO564"/>
  <c r="R564"/>
  <c r="AOW564"/>
  <c r="ANG564"/>
  <c r="AIK564"/>
  <c r="ABY564"/>
  <c r="KE564"/>
  <c r="AUN564"/>
  <c r="ALQ564"/>
  <c r="AKA564"/>
  <c r="AHP564"/>
  <c r="AFZ564"/>
  <c r="AEJ564"/>
  <c r="AAI564"/>
  <c r="YS564"/>
  <c r="XC564"/>
  <c r="VM564"/>
  <c r="QQ564"/>
  <c r="PA564"/>
  <c r="NK564"/>
  <c r="LU564"/>
  <c r="HT564"/>
  <c r="FI564"/>
  <c r="DS564"/>
  <c r="BH564"/>
  <c r="ATS564"/>
  <c r="AQM564"/>
  <c r="ACT564"/>
  <c r="TW564"/>
  <c r="JJ564"/>
  <c r="CX564"/>
  <c r="ARH564"/>
  <c r="AOB564"/>
  <c r="AML564"/>
  <c r="ADO564"/>
  <c r="SG564"/>
  <c r="GD564"/>
  <c r="K564"/>
  <c r="H531"/>
  <c r="K575"/>
  <c r="H542"/>
  <c r="ASX575"/>
  <c r="APR575"/>
  <c r="AML575"/>
  <c r="AJF575"/>
  <c r="AFZ575"/>
  <c r="ACT575"/>
  <c r="ZN575"/>
  <c r="WH575"/>
  <c r="TB575"/>
  <c r="PV575"/>
  <c r="MP575"/>
  <c r="JJ575"/>
  <c r="GD575"/>
  <c r="CX575"/>
  <c r="R575"/>
  <c r="AQM575"/>
  <c r="AKA575"/>
  <c r="ADO575"/>
  <c r="XC575"/>
  <c r="QQ575"/>
  <c r="KE575"/>
  <c r="DS575"/>
  <c r="AOW575"/>
  <c r="ABY575"/>
  <c r="PA575"/>
  <c r="CC575"/>
  <c r="ALQ575"/>
  <c r="YS575"/>
  <c r="LU575"/>
  <c r="AUN575"/>
  <c r="ARH575"/>
  <c r="AOB575"/>
  <c r="AKV575"/>
  <c r="AHP575"/>
  <c r="AEJ575"/>
  <c r="ABD575"/>
  <c r="XX575"/>
  <c r="UR575"/>
  <c r="RL575"/>
  <c r="OF575"/>
  <c r="KZ575"/>
  <c r="HT575"/>
  <c r="EN575"/>
  <c r="BH575"/>
  <c r="ATS575"/>
  <c r="ANG575"/>
  <c r="AGU575"/>
  <c r="AAI575"/>
  <c r="TW575"/>
  <c r="NK575"/>
  <c r="GY575"/>
  <c r="AM575"/>
  <c r="AIK575"/>
  <c r="VM575"/>
  <c r="IO575"/>
  <c r="ASC575"/>
  <c r="AFE575"/>
  <c r="SG575"/>
  <c r="FI575"/>
  <c r="ATS567"/>
  <c r="ASC567"/>
  <c r="AQM567"/>
  <c r="AOW567"/>
  <c r="ANG567"/>
  <c r="ALQ567"/>
  <c r="AKA567"/>
  <c r="AIK567"/>
  <c r="AGU567"/>
  <c r="AFE567"/>
  <c r="ADO567"/>
  <c r="ABY567"/>
  <c r="AAI567"/>
  <c r="YS567"/>
  <c r="XC567"/>
  <c r="VM567"/>
  <c r="TW567"/>
  <c r="SG567"/>
  <c r="QQ567"/>
  <c r="PA567"/>
  <c r="NK567"/>
  <c r="LU567"/>
  <c r="KE567"/>
  <c r="IO567"/>
  <c r="GY567"/>
  <c r="FI567"/>
  <c r="DS567"/>
  <c r="CC567"/>
  <c r="AM567"/>
  <c r="AUN567"/>
  <c r="ASX567"/>
  <c r="ARH567"/>
  <c r="APR567"/>
  <c r="AOB567"/>
  <c r="AML567"/>
  <c r="AKV567"/>
  <c r="AJF567"/>
  <c r="AHP567"/>
  <c r="AFZ567"/>
  <c r="AEJ567"/>
  <c r="ACT567"/>
  <c r="ABD567"/>
  <c r="ZN567"/>
  <c r="XX567"/>
  <c r="WH567"/>
  <c r="UR567"/>
  <c r="TB567"/>
  <c r="RL567"/>
  <c r="PV567"/>
  <c r="OF567"/>
  <c r="MP567"/>
  <c r="KZ567"/>
  <c r="JJ567"/>
  <c r="HT567"/>
  <c r="GD567"/>
  <c r="EN567"/>
  <c r="CX567"/>
  <c r="BH567"/>
  <c r="R567"/>
  <c r="AUN565"/>
  <c r="ASX565"/>
  <c r="ARH565"/>
  <c r="APR565"/>
  <c r="AOB565"/>
  <c r="AML565"/>
  <c r="AKV565"/>
  <c r="AJF565"/>
  <c r="AHP565"/>
  <c r="AFZ565"/>
  <c r="AEJ565"/>
  <c r="ACT565"/>
  <c r="ABD565"/>
  <c r="ZN565"/>
  <c r="XX565"/>
  <c r="WH565"/>
  <c r="UR565"/>
  <c r="TB565"/>
  <c r="RL565"/>
  <c r="PV565"/>
  <c r="OF565"/>
  <c r="MP565"/>
  <c r="KZ565"/>
  <c r="JJ565"/>
  <c r="HT565"/>
  <c r="GD565"/>
  <c r="EN565"/>
  <c r="CX565"/>
  <c r="BH565"/>
  <c r="R565"/>
  <c r="ATS565"/>
  <c r="ASC565"/>
  <c r="AQM565"/>
  <c r="AOW565"/>
  <c r="ANG565"/>
  <c r="ALQ565"/>
  <c r="AKA565"/>
  <c r="AIK565"/>
  <c r="AGU565"/>
  <c r="AFE565"/>
  <c r="ADO565"/>
  <c r="ABY565"/>
  <c r="AAI565"/>
  <c r="YS565"/>
  <c r="XC565"/>
  <c r="VM565"/>
  <c r="TW565"/>
  <c r="SG565"/>
  <c r="QQ565"/>
  <c r="PA565"/>
  <c r="NK565"/>
  <c r="LU565"/>
  <c r="KE565"/>
  <c r="IO565"/>
  <c r="GY565"/>
  <c r="FI565"/>
  <c r="DS565"/>
  <c r="CC565"/>
  <c r="AM565"/>
  <c r="AUP567"/>
  <c r="ASZ567"/>
  <c r="ARJ567"/>
  <c r="APT567"/>
  <c r="AOD567"/>
  <c r="AMN567"/>
  <c r="AKX567"/>
  <c r="AJH567"/>
  <c r="AHR567"/>
  <c r="AGB567"/>
  <c r="AEL567"/>
  <c r="ACV567"/>
  <c r="ABF567"/>
  <c r="ZP567"/>
  <c r="XZ567"/>
  <c r="WJ567"/>
  <c r="UT567"/>
  <c r="TD567"/>
  <c r="RN567"/>
  <c r="PX567"/>
  <c r="OH567"/>
  <c r="MR567"/>
  <c r="LB567"/>
  <c r="JL567"/>
  <c r="HV567"/>
  <c r="GF567"/>
  <c r="EP567"/>
  <c r="CZ567"/>
  <c r="BJ567"/>
  <c r="T567"/>
  <c r="ATU567"/>
  <c r="ASE567"/>
  <c r="AQO567"/>
  <c r="AOY567"/>
  <c r="ANI567"/>
  <c r="ALS567"/>
  <c r="AKC567"/>
  <c r="AIM567"/>
  <c r="AGW567"/>
  <c r="AFG567"/>
  <c r="ADQ567"/>
  <c r="ACA567"/>
  <c r="AAK567"/>
  <c r="YU567"/>
  <c r="XE567"/>
  <c r="VO567"/>
  <c r="TY567"/>
  <c r="SI567"/>
  <c r="QS567"/>
  <c r="PC567"/>
  <c r="NM567"/>
  <c r="LW567"/>
  <c r="KG567"/>
  <c r="IQ567"/>
  <c r="HA567"/>
  <c r="FK567"/>
  <c r="DU567"/>
  <c r="CE567"/>
  <c r="AO567"/>
  <c r="ATU575" l="1"/>
  <c r="AQO575"/>
  <c r="ANI575"/>
  <c r="AKC575"/>
  <c r="AGW575"/>
  <c r="ADQ575"/>
  <c r="AAK575"/>
  <c r="XE575"/>
  <c r="TY575"/>
  <c r="QS575"/>
  <c r="NM575"/>
  <c r="KG575"/>
  <c r="HA575"/>
  <c r="DU575"/>
  <c r="AO575"/>
  <c r="APT575"/>
  <c r="AJH575"/>
  <c r="ACV575"/>
  <c r="WJ575"/>
  <c r="PX575"/>
  <c r="JL575"/>
  <c r="CZ575"/>
  <c r="AUP575"/>
  <c r="AHR575"/>
  <c r="UT575"/>
  <c r="HV575"/>
  <c r="ARJ575"/>
  <c r="AEL575"/>
  <c r="RN575"/>
  <c r="EP575"/>
  <c r="ASE575"/>
  <c r="AOY575"/>
  <c r="ALS575"/>
  <c r="AIM575"/>
  <c r="AFG575"/>
  <c r="ACA575"/>
  <c r="YU575"/>
  <c r="VO575"/>
  <c r="SI575"/>
  <c r="PC575"/>
  <c r="LW575"/>
  <c r="IQ575"/>
  <c r="FK575"/>
  <c r="CE575"/>
  <c r="ASZ575"/>
  <c r="AMN575"/>
  <c r="AGB575"/>
  <c r="ZP575"/>
  <c r="TD575"/>
  <c r="MR575"/>
  <c r="GF575"/>
  <c r="T575"/>
  <c r="AOD575"/>
  <c r="ABF575"/>
  <c r="OH575"/>
  <c r="BJ575"/>
  <c r="AKX575"/>
  <c r="XZ575"/>
  <c r="LB575"/>
  <c r="ASE564"/>
  <c r="AKX564"/>
  <c r="AJH564"/>
  <c r="AGW564"/>
  <c r="AFG564"/>
  <c r="ABF564"/>
  <c r="ZP564"/>
  <c r="XZ564"/>
  <c r="WJ564"/>
  <c r="RN564"/>
  <c r="PX564"/>
  <c r="OH564"/>
  <c r="MR564"/>
  <c r="LB564"/>
  <c r="HA564"/>
  <c r="EP564"/>
  <c r="CE564"/>
  <c r="AO564"/>
  <c r="AOY564"/>
  <c r="ANI564"/>
  <c r="AIM564"/>
  <c r="ACA564"/>
  <c r="KG564"/>
  <c r="GF564"/>
  <c r="ATU564"/>
  <c r="AQO564"/>
  <c r="ACV564"/>
  <c r="TY564"/>
  <c r="JL564"/>
  <c r="AUP564"/>
  <c r="ALS564"/>
  <c r="AKC564"/>
  <c r="AHR564"/>
  <c r="AGB564"/>
  <c r="AEL564"/>
  <c r="AAK564"/>
  <c r="YU564"/>
  <c r="XE564"/>
  <c r="VO564"/>
  <c r="QS564"/>
  <c r="PC564"/>
  <c r="NM564"/>
  <c r="LW564"/>
  <c r="HV564"/>
  <c r="FK564"/>
  <c r="DU564"/>
  <c r="BJ564"/>
  <c r="ARJ564"/>
  <c r="AOD564"/>
  <c r="AMN564"/>
  <c r="ADQ564"/>
  <c r="SI564"/>
  <c r="IQ564"/>
  <c r="CZ564"/>
  <c r="ASZ564"/>
  <c r="APT564"/>
  <c r="UT564"/>
  <c r="TD564"/>
  <c r="T564"/>
  <c r="ASE573"/>
  <c r="AOY573"/>
  <c r="APT573"/>
  <c r="AMN573"/>
  <c r="AJH573"/>
  <c r="AGB573"/>
  <c r="ACV573"/>
  <c r="ZP573"/>
  <c r="WJ573"/>
  <c r="TD573"/>
  <c r="PX573"/>
  <c r="MR573"/>
  <c r="JL573"/>
  <c r="GF573"/>
  <c r="CZ573"/>
  <c r="T573"/>
  <c r="ALS573"/>
  <c r="AFG573"/>
  <c r="YU573"/>
  <c r="SI573"/>
  <c r="LW573"/>
  <c r="FK573"/>
  <c r="ARJ573"/>
  <c r="AKC573"/>
  <c r="ADQ573"/>
  <c r="XE573"/>
  <c r="QS573"/>
  <c r="KG573"/>
  <c r="DU573"/>
  <c r="ATU573"/>
  <c r="AQO573"/>
  <c r="ASZ573"/>
  <c r="AOD573"/>
  <c r="AKX573"/>
  <c r="AHR573"/>
  <c r="AEL573"/>
  <c r="ABF573"/>
  <c r="XZ573"/>
  <c r="UT573"/>
  <c r="RN573"/>
  <c r="OH573"/>
  <c r="LB573"/>
  <c r="HV573"/>
  <c r="EP573"/>
  <c r="BJ573"/>
  <c r="AUP573"/>
  <c r="AIM573"/>
  <c r="ACA573"/>
  <c r="VO573"/>
  <c r="PC573"/>
  <c r="IQ573"/>
  <c r="CE573"/>
  <c r="ANI573"/>
  <c r="AGW573"/>
  <c r="AAK573"/>
  <c r="TY573"/>
  <c r="NM573"/>
  <c r="HA573"/>
  <c r="AO573"/>
  <c r="ASZ574"/>
  <c r="APT574"/>
  <c r="AMN574"/>
  <c r="AJH574"/>
  <c r="AGB574"/>
  <c r="ACV574"/>
  <c r="ZP574"/>
  <c r="WJ574"/>
  <c r="TD574"/>
  <c r="PX574"/>
  <c r="MR574"/>
  <c r="JL574"/>
  <c r="GF574"/>
  <c r="CZ574"/>
  <c r="T574"/>
  <c r="AQO574"/>
  <c r="AKC574"/>
  <c r="ADQ574"/>
  <c r="XE574"/>
  <c r="QS574"/>
  <c r="KG574"/>
  <c r="DU574"/>
  <c r="AOY574"/>
  <c r="ACA574"/>
  <c r="PC574"/>
  <c r="CE574"/>
  <c r="ALS574"/>
  <c r="YU574"/>
  <c r="LW574"/>
  <c r="AUP574"/>
  <c r="ARJ574"/>
  <c r="AOD574"/>
  <c r="AKX574"/>
  <c r="AHR574"/>
  <c r="AEL574"/>
  <c r="ABF574"/>
  <c r="XZ574"/>
  <c r="UT574"/>
  <c r="RN574"/>
  <c r="OH574"/>
  <c r="LB574"/>
  <c r="HV574"/>
  <c r="EP574"/>
  <c r="BJ574"/>
  <c r="ATU574"/>
  <c r="ANI574"/>
  <c r="AGW574"/>
  <c r="AAK574"/>
  <c r="TY574"/>
  <c r="NM574"/>
  <c r="HA574"/>
  <c r="AO574"/>
  <c r="AIM574"/>
  <c r="VO574"/>
  <c r="IQ574"/>
  <c r="ASE574"/>
  <c r="AFG574"/>
  <c r="SI574"/>
  <c r="FK574"/>
  <c r="AUO569"/>
  <c r="ASY569"/>
  <c r="ARI569"/>
  <c r="APS569"/>
  <c r="AOC569"/>
  <c r="AMM569"/>
  <c r="AKW569"/>
  <c r="AJG569"/>
  <c r="AHQ569"/>
  <c r="AGA569"/>
  <c r="AEK569"/>
  <c r="ACU569"/>
  <c r="ABE569"/>
  <c r="ZO569"/>
  <c r="XY569"/>
  <c r="WI569"/>
  <c r="US569"/>
  <c r="TC569"/>
  <c r="RM569"/>
  <c r="PW569"/>
  <c r="OG569"/>
  <c r="MQ569"/>
  <c r="LA569"/>
  <c r="JK569"/>
  <c r="HU569"/>
  <c r="GE569"/>
  <c r="CY569"/>
  <c r="S569"/>
  <c r="DT569"/>
  <c r="AN569"/>
  <c r="ATT569"/>
  <c r="ASD569"/>
  <c r="AQN569"/>
  <c r="AOX569"/>
  <c r="ANH569"/>
  <c r="ALR569"/>
  <c r="AKB569"/>
  <c r="AIL569"/>
  <c r="AGV569"/>
  <c r="AFF569"/>
  <c r="ADP569"/>
  <c r="ABZ569"/>
  <c r="AAJ569"/>
  <c r="YT569"/>
  <c r="XD569"/>
  <c r="VN569"/>
  <c r="TX569"/>
  <c r="SH569"/>
  <c r="QR569"/>
  <c r="PB569"/>
  <c r="NL569"/>
  <c r="LV569"/>
  <c r="KF569"/>
  <c r="IP569"/>
  <c r="GZ569"/>
  <c r="EO569"/>
  <c r="BI569"/>
  <c r="FJ569"/>
  <c r="CD569"/>
  <c r="ATU571"/>
  <c r="AQO571"/>
  <c r="ANI571"/>
  <c r="AKC571"/>
  <c r="AGW571"/>
  <c r="ADQ571"/>
  <c r="AAK571"/>
  <c r="XE571"/>
  <c r="TY571"/>
  <c r="QS571"/>
  <c r="NM571"/>
  <c r="KG571"/>
  <c r="HA571"/>
  <c r="DU571"/>
  <c r="AO571"/>
  <c r="ASZ571"/>
  <c r="APT571"/>
  <c r="AMN571"/>
  <c r="AJH571"/>
  <c r="AGB571"/>
  <c r="ACV571"/>
  <c r="ZP571"/>
  <c r="WJ571"/>
  <c r="TD571"/>
  <c r="PX571"/>
  <c r="MR571"/>
  <c r="JL571"/>
  <c r="GF571"/>
  <c r="CZ571"/>
  <c r="T571"/>
  <c r="ASE571"/>
  <c r="AOY571"/>
  <c r="ALS571"/>
  <c r="AIM571"/>
  <c r="AFG571"/>
  <c r="ACA571"/>
  <c r="YU571"/>
  <c r="VO571"/>
  <c r="SI571"/>
  <c r="PC571"/>
  <c r="LW571"/>
  <c r="IQ571"/>
  <c r="FK571"/>
  <c r="CE571"/>
  <c r="AUP571"/>
  <c r="ARJ571"/>
  <c r="AOD571"/>
  <c r="AKX571"/>
  <c r="AHR571"/>
  <c r="AEL571"/>
  <c r="ABF571"/>
  <c r="XZ571"/>
  <c r="UT571"/>
  <c r="RN571"/>
  <c r="OH571"/>
  <c r="LB571"/>
  <c r="HV571"/>
  <c r="EP571"/>
  <c r="BJ571"/>
  <c r="ATU565"/>
  <c r="ASE565"/>
  <c r="AQO565"/>
  <c r="AOY565"/>
  <c r="ANI565"/>
  <c r="ALS565"/>
  <c r="AKC565"/>
  <c r="AIM565"/>
  <c r="AGW565"/>
  <c r="AUP565"/>
  <c r="ASZ565"/>
  <c r="ARJ565"/>
  <c r="APT565"/>
  <c r="AOD565"/>
  <c r="AMN565"/>
  <c r="AKX565"/>
  <c r="AJH565"/>
  <c r="AHR565"/>
  <c r="AGB565"/>
  <c r="AEL565"/>
  <c r="ACV565"/>
  <c r="ABF565"/>
  <c r="ZP565"/>
  <c r="XZ565"/>
  <c r="WJ565"/>
  <c r="UT565"/>
  <c r="ADQ565"/>
  <c r="AAK565"/>
  <c r="XE565"/>
  <c r="TY565"/>
  <c r="SI565"/>
  <c r="QS565"/>
  <c r="PC565"/>
  <c r="NM565"/>
  <c r="LW565"/>
  <c r="KG565"/>
  <c r="IQ565"/>
  <c r="HA565"/>
  <c r="FK565"/>
  <c r="DU565"/>
  <c r="CE565"/>
  <c r="AO565"/>
  <c r="AFG565"/>
  <c r="ACA565"/>
  <c r="YU565"/>
  <c r="VO565"/>
  <c r="TD565"/>
  <c r="RN565"/>
  <c r="PX565"/>
  <c r="OH565"/>
  <c r="MR565"/>
  <c r="LB565"/>
  <c r="JL565"/>
  <c r="HV565"/>
  <c r="GF565"/>
  <c r="EP565"/>
  <c r="CZ565"/>
  <c r="BJ565"/>
  <c r="T565"/>
  <c r="ATT570"/>
  <c r="ASD570"/>
  <c r="AQN570"/>
  <c r="AOX570"/>
  <c r="ANH570"/>
  <c r="ALR570"/>
  <c r="AKB570"/>
  <c r="AIL570"/>
  <c r="AGV570"/>
  <c r="AFF570"/>
  <c r="ADP570"/>
  <c r="ABZ570"/>
  <c r="AAJ570"/>
  <c r="YT570"/>
  <c r="XD570"/>
  <c r="VN570"/>
  <c r="TX570"/>
  <c r="SH570"/>
  <c r="QR570"/>
  <c r="PB570"/>
  <c r="NL570"/>
  <c r="LV570"/>
  <c r="KF570"/>
  <c r="IP570"/>
  <c r="GZ570"/>
  <c r="FJ570"/>
  <c r="DT570"/>
  <c r="CD570"/>
  <c r="AN570"/>
  <c r="AUO570"/>
  <c r="ASY570"/>
  <c r="ARI570"/>
  <c r="APS570"/>
  <c r="AOC570"/>
  <c r="AMM570"/>
  <c r="AKW570"/>
  <c r="AJG570"/>
  <c r="AHQ570"/>
  <c r="AGA570"/>
  <c r="AEK570"/>
  <c r="ACU570"/>
  <c r="ABE570"/>
  <c r="ZO570"/>
  <c r="XY570"/>
  <c r="WI570"/>
  <c r="US570"/>
  <c r="TC570"/>
  <c r="RM570"/>
  <c r="PW570"/>
  <c r="OG570"/>
  <c r="MQ570"/>
  <c r="LA570"/>
  <c r="JK570"/>
  <c r="HU570"/>
  <c r="GE570"/>
  <c r="EO570"/>
  <c r="CY570"/>
  <c r="BI570"/>
  <c r="S570"/>
  <c r="ATT564"/>
  <c r="ARI564"/>
  <c r="APS564"/>
  <c r="AOC564"/>
  <c r="AMM564"/>
  <c r="ADP564"/>
  <c r="ABZ564"/>
  <c r="TX564"/>
  <c r="SH564"/>
  <c r="JK564"/>
  <c r="GE564"/>
  <c r="S564"/>
  <c r="ASD564"/>
  <c r="AKW564"/>
  <c r="AHQ564"/>
  <c r="ABE564"/>
  <c r="YT564"/>
  <c r="WI564"/>
  <c r="NL564"/>
  <c r="HU564"/>
  <c r="BI564"/>
  <c r="AGV564"/>
  <c r="AEK564"/>
  <c r="XD564"/>
  <c r="RM564"/>
  <c r="PB564"/>
  <c r="LV564"/>
  <c r="GZ564"/>
  <c r="DT564"/>
  <c r="AN564"/>
  <c r="ASY564"/>
  <c r="AQN564"/>
  <c r="AOX564"/>
  <c r="ANH564"/>
  <c r="AIL564"/>
  <c r="ACU564"/>
  <c r="US564"/>
  <c r="TC564"/>
  <c r="KF564"/>
  <c r="IP564"/>
  <c r="CY564"/>
  <c r="AUO564"/>
  <c r="ALR564"/>
  <c r="AKB564"/>
  <c r="AFF564"/>
  <c r="AAJ564"/>
  <c r="XY564"/>
  <c r="PW564"/>
  <c r="MQ564"/>
  <c r="FJ564"/>
  <c r="AJG564"/>
  <c r="AGA564"/>
  <c r="ZO564"/>
  <c r="VN564"/>
  <c r="QR564"/>
  <c r="OG564"/>
  <c r="LA564"/>
  <c r="EO564"/>
  <c r="CD564"/>
  <c r="ASY568"/>
  <c r="APS568"/>
  <c r="AMM568"/>
  <c r="AJG568"/>
  <c r="AGA568"/>
  <c r="ACU568"/>
  <c r="ZO568"/>
  <c r="WI568"/>
  <c r="TC568"/>
  <c r="PW568"/>
  <c r="MQ568"/>
  <c r="JK568"/>
  <c r="GE568"/>
  <c r="CY568"/>
  <c r="S568"/>
  <c r="ASD568"/>
  <c r="AOX568"/>
  <c r="ALR568"/>
  <c r="AIL568"/>
  <c r="AFF568"/>
  <c r="ABZ568"/>
  <c r="YT568"/>
  <c r="VN568"/>
  <c r="SH568"/>
  <c r="PB568"/>
  <c r="LV568"/>
  <c r="IP568"/>
  <c r="FJ568"/>
  <c r="CD568"/>
  <c r="AUO568"/>
  <c r="ARI568"/>
  <c r="AOC568"/>
  <c r="AKW568"/>
  <c r="AHQ568"/>
  <c r="AEK568"/>
  <c r="ABE568"/>
  <c r="XY568"/>
  <c r="US568"/>
  <c r="RM568"/>
  <c r="OG568"/>
  <c r="LA568"/>
  <c r="HU568"/>
  <c r="EO568"/>
  <c r="BI568"/>
  <c r="ATT568"/>
  <c r="AQN568"/>
  <c r="ANH568"/>
  <c r="AKB568"/>
  <c r="AGV568"/>
  <c r="ADP568"/>
  <c r="AAJ568"/>
  <c r="XD568"/>
  <c r="TX568"/>
  <c r="QR568"/>
  <c r="NL568"/>
  <c r="KF568"/>
  <c r="GZ568"/>
  <c r="DT568"/>
  <c r="AN568"/>
  <c r="ATT563"/>
  <c r="ASD563"/>
  <c r="AQN563"/>
  <c r="AOX563"/>
  <c r="ANH563"/>
  <c r="ALR563"/>
  <c r="AKB563"/>
  <c r="AIL563"/>
  <c r="TX563"/>
  <c r="SH563"/>
  <c r="QR563"/>
  <c r="PB563"/>
  <c r="NL563"/>
  <c r="LV563"/>
  <c r="KF563"/>
  <c r="IP563"/>
  <c r="GZ563"/>
  <c r="AGA563"/>
  <c r="ADP563"/>
  <c r="ABE563"/>
  <c r="XY563"/>
  <c r="WI563"/>
  <c r="DT563"/>
  <c r="CD563"/>
  <c r="AHQ563"/>
  <c r="AFF563"/>
  <c r="AAJ563"/>
  <c r="YT563"/>
  <c r="AN563"/>
  <c r="AUO563"/>
  <c r="ASY563"/>
  <c r="ARI563"/>
  <c r="APS563"/>
  <c r="AOC563"/>
  <c r="AMM563"/>
  <c r="AKW563"/>
  <c r="AJG563"/>
  <c r="US563"/>
  <c r="TC563"/>
  <c r="RM563"/>
  <c r="PW563"/>
  <c r="OG563"/>
  <c r="MQ563"/>
  <c r="LA563"/>
  <c r="JK563"/>
  <c r="HU563"/>
  <c r="GE563"/>
  <c r="AEK563"/>
  <c r="ACU563"/>
  <c r="ZO563"/>
  <c r="XD563"/>
  <c r="FJ563"/>
  <c r="CY563"/>
  <c r="S563"/>
  <c r="AGV563"/>
  <c r="ABZ563"/>
  <c r="VN563"/>
  <c r="EO563"/>
  <c r="BI563"/>
  <c r="ATT573"/>
  <c r="ASD573"/>
  <c r="AQN573"/>
  <c r="AOX573"/>
  <c r="ANH573"/>
  <c r="ALR573"/>
  <c r="AKB573"/>
  <c r="AIL573"/>
  <c r="AGV573"/>
  <c r="AFF573"/>
  <c r="ADP573"/>
  <c r="ABZ573"/>
  <c r="AAJ573"/>
  <c r="YT573"/>
  <c r="XD573"/>
  <c r="VN573"/>
  <c r="TX573"/>
  <c r="SH573"/>
  <c r="QR573"/>
  <c r="PB573"/>
  <c r="NL573"/>
  <c r="LV573"/>
  <c r="KF573"/>
  <c r="IP573"/>
  <c r="GZ573"/>
  <c r="FJ573"/>
  <c r="DT573"/>
  <c r="CD573"/>
  <c r="AN573"/>
  <c r="AUO573"/>
  <c r="ASY573"/>
  <c r="ARI573"/>
  <c r="APS573"/>
  <c r="AOC573"/>
  <c r="AMM573"/>
  <c r="AKW573"/>
  <c r="AJG573"/>
  <c r="AHQ573"/>
  <c r="AGA573"/>
  <c r="AEK573"/>
  <c r="ACU573"/>
  <c r="ABE573"/>
  <c r="ZO573"/>
  <c r="XY573"/>
  <c r="WI573"/>
  <c r="US573"/>
  <c r="TC573"/>
  <c r="RM573"/>
  <c r="PW573"/>
  <c r="OG573"/>
  <c r="MQ573"/>
  <c r="LA573"/>
  <c r="JK573"/>
  <c r="HU573"/>
  <c r="GE573"/>
  <c r="EO573"/>
  <c r="CY573"/>
  <c r="BI573"/>
  <c r="S573"/>
  <c r="AUO574"/>
  <c r="ASY574"/>
  <c r="ARI574"/>
  <c r="APS574"/>
  <c r="AOC574"/>
  <c r="AMM574"/>
  <c r="AKW574"/>
  <c r="AJG574"/>
  <c r="AHQ574"/>
  <c r="AGA574"/>
  <c r="AEK574"/>
  <c r="ACU574"/>
  <c r="ABE574"/>
  <c r="ZO574"/>
  <c r="XY574"/>
  <c r="WI574"/>
  <c r="US574"/>
  <c r="TC574"/>
  <c r="RM574"/>
  <c r="PW574"/>
  <c r="OG574"/>
  <c r="MQ574"/>
  <c r="LA574"/>
  <c r="JK574"/>
  <c r="HU574"/>
  <c r="GE574"/>
  <c r="EO574"/>
  <c r="CY574"/>
  <c r="BI574"/>
  <c r="S574"/>
  <c r="ATT574"/>
  <c r="ASD574"/>
  <c r="AQN574"/>
  <c r="AOX574"/>
  <c r="ANH574"/>
  <c r="ALR574"/>
  <c r="AKB574"/>
  <c r="AIL574"/>
  <c r="AGV574"/>
  <c r="AFF574"/>
  <c r="ADP574"/>
  <c r="ABZ574"/>
  <c r="AAJ574"/>
  <c r="YT574"/>
  <c r="XD574"/>
  <c r="VN574"/>
  <c r="TX574"/>
  <c r="SH574"/>
  <c r="QR574"/>
  <c r="PB574"/>
  <c r="NL574"/>
  <c r="LV574"/>
  <c r="KF574"/>
  <c r="IP574"/>
  <c r="GZ574"/>
  <c r="FJ574"/>
  <c r="DT574"/>
  <c r="CD574"/>
  <c r="AN574"/>
  <c r="AUO572"/>
  <c r="ASY572"/>
  <c r="ARI572"/>
  <c r="APS572"/>
  <c r="AOC572"/>
  <c r="AMM572"/>
  <c r="AKW572"/>
  <c r="AJG572"/>
  <c r="AHQ572"/>
  <c r="AGA572"/>
  <c r="AEK572"/>
  <c r="ACU572"/>
  <c r="ABE572"/>
  <c r="ZO572"/>
  <c r="XY572"/>
  <c r="WI572"/>
  <c r="US572"/>
  <c r="TC572"/>
  <c r="RM572"/>
  <c r="PW572"/>
  <c r="OG572"/>
  <c r="MQ572"/>
  <c r="LA572"/>
  <c r="JK572"/>
  <c r="HU572"/>
  <c r="GE572"/>
  <c r="EO572"/>
  <c r="CY572"/>
  <c r="BI572"/>
  <c r="S572"/>
  <c r="ATT572"/>
  <c r="ASD572"/>
  <c r="AQN572"/>
  <c r="AOX572"/>
  <c r="ANH572"/>
  <c r="ALR572"/>
  <c r="AKB572"/>
  <c r="AIL572"/>
  <c r="AGV572"/>
  <c r="AFF572"/>
  <c r="ADP572"/>
  <c r="ABZ572"/>
  <c r="AAJ572"/>
  <c r="YT572"/>
  <c r="XD572"/>
  <c r="VN572"/>
  <c r="TX572"/>
  <c r="SH572"/>
  <c r="QR572"/>
  <c r="PB572"/>
  <c r="NL572"/>
  <c r="LV572"/>
  <c r="KF572"/>
  <c r="IP572"/>
  <c r="GZ572"/>
  <c r="FJ572"/>
  <c r="DT572"/>
  <c r="CD572"/>
  <c r="AN572"/>
  <c r="ATU572"/>
  <c r="AQO572"/>
  <c r="ANI572"/>
  <c r="AKC572"/>
  <c r="AGW572"/>
  <c r="ADQ572"/>
  <c r="AAK572"/>
  <c r="XE572"/>
  <c r="TY572"/>
  <c r="QS572"/>
  <c r="NM572"/>
  <c r="KG572"/>
  <c r="HA572"/>
  <c r="DU572"/>
  <c r="AO572"/>
  <c r="ARJ572"/>
  <c r="AKX572"/>
  <c r="AEL572"/>
  <c r="XZ572"/>
  <c r="RN572"/>
  <c r="LB572"/>
  <c r="EP572"/>
  <c r="ASZ572"/>
  <c r="AMN572"/>
  <c r="AGB572"/>
  <c r="ZP572"/>
  <c r="TD572"/>
  <c r="MR572"/>
  <c r="GF572"/>
  <c r="T572"/>
  <c r="ASE572"/>
  <c r="AOY572"/>
  <c r="ALS572"/>
  <c r="AIM572"/>
  <c r="AFG572"/>
  <c r="ACA572"/>
  <c r="YU572"/>
  <c r="VO572"/>
  <c r="SI572"/>
  <c r="PC572"/>
  <c r="LW572"/>
  <c r="IQ572"/>
  <c r="FK572"/>
  <c r="CE572"/>
  <c r="AUP572"/>
  <c r="AOD572"/>
  <c r="AHR572"/>
  <c r="ABF572"/>
  <c r="UT572"/>
  <c r="OH572"/>
  <c r="HV572"/>
  <c r="BJ572"/>
  <c r="APT572"/>
  <c r="AJH572"/>
  <c r="ACV572"/>
  <c r="WJ572"/>
  <c r="PX572"/>
  <c r="JL572"/>
  <c r="CZ572"/>
  <c r="EP569"/>
  <c r="CZ569"/>
  <c r="BJ569"/>
  <c r="T569"/>
  <c r="ASE569"/>
  <c r="AOY569"/>
  <c r="ALS569"/>
  <c r="AIM569"/>
  <c r="AFG569"/>
  <c r="ACA569"/>
  <c r="YU569"/>
  <c r="VO569"/>
  <c r="SI569"/>
  <c r="PC569"/>
  <c r="LW569"/>
  <c r="IQ569"/>
  <c r="AUP569"/>
  <c r="ARJ569"/>
  <c r="AOD569"/>
  <c r="AKX569"/>
  <c r="AHR569"/>
  <c r="AEL569"/>
  <c r="ABF569"/>
  <c r="XZ569"/>
  <c r="UT569"/>
  <c r="RN569"/>
  <c r="OH569"/>
  <c r="LB569"/>
  <c r="HV569"/>
  <c r="FK569"/>
  <c r="DU569"/>
  <c r="CE569"/>
  <c r="AO569"/>
  <c r="ATU569"/>
  <c r="AQO569"/>
  <c r="ANI569"/>
  <c r="AKC569"/>
  <c r="AGW569"/>
  <c r="ADQ569"/>
  <c r="AAK569"/>
  <c r="XE569"/>
  <c r="TY569"/>
  <c r="QS569"/>
  <c r="NM569"/>
  <c r="KG569"/>
  <c r="HA569"/>
  <c r="ASZ569"/>
  <c r="APT569"/>
  <c r="AMN569"/>
  <c r="AJH569"/>
  <c r="AGB569"/>
  <c r="ACV569"/>
  <c r="ZP569"/>
  <c r="WJ569"/>
  <c r="TD569"/>
  <c r="PX569"/>
  <c r="MR569"/>
  <c r="JL569"/>
  <c r="GF569"/>
  <c r="ASD565"/>
  <c r="APS565"/>
  <c r="AJG565"/>
  <c r="AHQ565"/>
  <c r="ABE565"/>
  <c r="XY565"/>
  <c r="VN565"/>
  <c r="SH565"/>
  <c r="PB565"/>
  <c r="MQ565"/>
  <c r="LA565"/>
  <c r="HU565"/>
  <c r="EO565"/>
  <c r="BI565"/>
  <c r="ATT565"/>
  <c r="ARI565"/>
  <c r="ANH565"/>
  <c r="ALR565"/>
  <c r="AKB565"/>
  <c r="AGA565"/>
  <c r="ADP565"/>
  <c r="ABZ565"/>
  <c r="YT565"/>
  <c r="US565"/>
  <c r="RM565"/>
  <c r="OG565"/>
  <c r="IP565"/>
  <c r="FJ565"/>
  <c r="CD565"/>
  <c r="AUO565"/>
  <c r="AQN565"/>
  <c r="AOC565"/>
  <c r="AIL565"/>
  <c r="AEK565"/>
  <c r="ZO565"/>
  <c r="XD565"/>
  <c r="TX565"/>
  <c r="QR565"/>
  <c r="NL565"/>
  <c r="LV565"/>
  <c r="KF565"/>
  <c r="GE565"/>
  <c r="CY565"/>
  <c r="S565"/>
  <c r="ASY565"/>
  <c r="AOX565"/>
  <c r="AMM565"/>
  <c r="AKW565"/>
  <c r="AGV565"/>
  <c r="AFF565"/>
  <c r="ACU565"/>
  <c r="AAJ565"/>
  <c r="WI565"/>
  <c r="TC565"/>
  <c r="PW565"/>
  <c r="JK565"/>
  <c r="GZ565"/>
  <c r="DT565"/>
  <c r="AN565"/>
  <c r="AUO575"/>
  <c r="ASY575"/>
  <c r="ARI575"/>
  <c r="APS575"/>
  <c r="AOC575"/>
  <c r="AMM575"/>
  <c r="AKW575"/>
  <c r="AJG575"/>
  <c r="AHQ575"/>
  <c r="AGA575"/>
  <c r="AEK575"/>
  <c r="ACU575"/>
  <c r="ABE575"/>
  <c r="ZO575"/>
  <c r="XY575"/>
  <c r="WI575"/>
  <c r="US575"/>
  <c r="TC575"/>
  <c r="RM575"/>
  <c r="PW575"/>
  <c r="OG575"/>
  <c r="MQ575"/>
  <c r="LA575"/>
  <c r="JK575"/>
  <c r="HU575"/>
  <c r="GE575"/>
  <c r="EO575"/>
  <c r="CY575"/>
  <c r="BI575"/>
  <c r="S575"/>
  <c r="ATT575"/>
  <c r="ASD575"/>
  <c r="AQN575"/>
  <c r="AOX575"/>
  <c r="ANH575"/>
  <c r="ALR575"/>
  <c r="AKB575"/>
  <c r="AIL575"/>
  <c r="AGV575"/>
  <c r="AFF575"/>
  <c r="ADP575"/>
  <c r="ABZ575"/>
  <c r="AAJ575"/>
  <c r="YT575"/>
  <c r="XD575"/>
  <c r="VN575"/>
  <c r="TX575"/>
  <c r="SH575"/>
  <c r="QR575"/>
  <c r="PB575"/>
  <c r="NL575"/>
  <c r="LV575"/>
  <c r="KF575"/>
  <c r="IP575"/>
  <c r="GZ575"/>
  <c r="FJ575"/>
  <c r="DT575"/>
  <c r="CD575"/>
  <c r="AN575"/>
  <c r="AHR563"/>
  <c r="AGB563"/>
  <c r="AEL563"/>
  <c r="ACV563"/>
  <c r="ABF563"/>
  <c r="ZP563"/>
  <c r="XZ563"/>
  <c r="WJ563"/>
  <c r="FK563"/>
  <c r="DU563"/>
  <c r="CE563"/>
  <c r="AO563"/>
  <c r="AUP563"/>
  <c r="ARJ563"/>
  <c r="AOY563"/>
  <c r="AIM563"/>
  <c r="TD563"/>
  <c r="RN563"/>
  <c r="NM563"/>
  <c r="LB563"/>
  <c r="JL563"/>
  <c r="ASZ563"/>
  <c r="AQO563"/>
  <c r="ANI563"/>
  <c r="AKX563"/>
  <c r="AJH563"/>
  <c r="PX563"/>
  <c r="OH563"/>
  <c r="IQ563"/>
  <c r="GF563"/>
  <c r="AGW563"/>
  <c r="AFG563"/>
  <c r="ADQ563"/>
  <c r="ACA563"/>
  <c r="AAK563"/>
  <c r="YU563"/>
  <c r="XE563"/>
  <c r="VO563"/>
  <c r="EP563"/>
  <c r="CZ563"/>
  <c r="BJ563"/>
  <c r="T563"/>
  <c r="ATU563"/>
  <c r="APT563"/>
  <c r="ALS563"/>
  <c r="UT563"/>
  <c r="SI563"/>
  <c r="QS563"/>
  <c r="LW563"/>
  <c r="KG563"/>
  <c r="HV563"/>
  <c r="ASE563"/>
  <c r="AOD563"/>
  <c r="AMN563"/>
  <c r="AKC563"/>
  <c r="TY563"/>
  <c r="PC563"/>
  <c r="MR563"/>
  <c r="HA563"/>
  <c r="AVI567"/>
  <c r="AVI575"/>
  <c r="JJ562"/>
  <c r="JJ590" s="1"/>
  <c r="JP591" s="1"/>
  <c r="NK562"/>
  <c r="NK590" s="1"/>
  <c r="NQ591" s="1"/>
  <c r="TB562"/>
  <c r="TB590" s="1"/>
  <c r="TH591" s="1"/>
  <c r="AML562"/>
  <c r="AML590" s="1"/>
  <c r="AMR591" s="1"/>
  <c r="APR562"/>
  <c r="APR590" s="1"/>
  <c r="APX591" s="1"/>
  <c r="GD562"/>
  <c r="GD590" s="1"/>
  <c r="GJ591" s="1"/>
  <c r="OF562"/>
  <c r="OF590" s="1"/>
  <c r="OL591" s="1"/>
  <c r="AJF562"/>
  <c r="AJF590" s="1"/>
  <c r="AJL591" s="1"/>
  <c r="ASC562"/>
  <c r="ASC590" s="1"/>
  <c r="ASI591" s="1"/>
  <c r="BH562"/>
  <c r="BH590" s="1"/>
  <c r="BN591" s="1"/>
  <c r="EN562"/>
  <c r="EN590" s="1"/>
  <c r="ET591" s="1"/>
  <c r="XC562"/>
  <c r="XC590" s="1"/>
  <c r="XI591" s="1"/>
  <c r="AAI562"/>
  <c r="AAI590" s="1"/>
  <c r="AAO591" s="1"/>
  <c r="ADO562"/>
  <c r="ADO590" s="1"/>
  <c r="ADU591" s="1"/>
  <c r="AGU562"/>
  <c r="AGU590" s="1"/>
  <c r="AHA591" s="1"/>
  <c r="KE562"/>
  <c r="KE590" s="1"/>
  <c r="KK591" s="1"/>
  <c r="QQ562"/>
  <c r="QQ590" s="1"/>
  <c r="QW591" s="1"/>
  <c r="UR562"/>
  <c r="UR590" s="1"/>
  <c r="UX591" s="1"/>
  <c r="ANG562"/>
  <c r="ANG590" s="1"/>
  <c r="ANM591" s="1"/>
  <c r="ARH562"/>
  <c r="ARH590" s="1"/>
  <c r="ARN591" s="1"/>
  <c r="GY562"/>
  <c r="GY590" s="1"/>
  <c r="HE591" s="1"/>
  <c r="PA562"/>
  <c r="PA590" s="1"/>
  <c r="PG591" s="1"/>
  <c r="AKA562"/>
  <c r="AKA590" s="1"/>
  <c r="AKG591" s="1"/>
  <c r="ASX562"/>
  <c r="ASX590" s="1"/>
  <c r="ATD591" s="1"/>
  <c r="CC562"/>
  <c r="CC590" s="1"/>
  <c r="CI591" s="1"/>
  <c r="FI562"/>
  <c r="FI590" s="1"/>
  <c r="FO591" s="1"/>
  <c r="XX562"/>
  <c r="XX590" s="1"/>
  <c r="YD591" s="1"/>
  <c r="ABD562"/>
  <c r="ABD590" s="1"/>
  <c r="ABJ591" s="1"/>
  <c r="AEJ562"/>
  <c r="AEJ590" s="1"/>
  <c r="AEP591" s="1"/>
  <c r="AHP562"/>
  <c r="AHP590" s="1"/>
  <c r="AHV591" s="1"/>
  <c r="AVI572"/>
  <c r="AVJ567"/>
  <c r="AVJ571"/>
  <c r="AVI569"/>
  <c r="AVI571"/>
  <c r="AVI574"/>
  <c r="ATU568"/>
  <c r="ASE568"/>
  <c r="AQO568"/>
  <c r="AOY568"/>
  <c r="ANI568"/>
  <c r="ALS568"/>
  <c r="AKC568"/>
  <c r="AIM568"/>
  <c r="AGW568"/>
  <c r="AFG568"/>
  <c r="ADQ568"/>
  <c r="ACA568"/>
  <c r="AAK568"/>
  <c r="YU568"/>
  <c r="XE568"/>
  <c r="VO568"/>
  <c r="TY568"/>
  <c r="SI568"/>
  <c r="QS568"/>
  <c r="PC568"/>
  <c r="NM568"/>
  <c r="LW568"/>
  <c r="KG568"/>
  <c r="IQ568"/>
  <c r="HA568"/>
  <c r="FK568"/>
  <c r="DU568"/>
  <c r="CE568"/>
  <c r="AO568"/>
  <c r="AUP568"/>
  <c r="ASZ568"/>
  <c r="ARJ568"/>
  <c r="APT568"/>
  <c r="AOD568"/>
  <c r="AMN568"/>
  <c r="AKX568"/>
  <c r="AJH568"/>
  <c r="AHR568"/>
  <c r="AGB568"/>
  <c r="AEL568"/>
  <c r="ACV568"/>
  <c r="ABF568"/>
  <c r="ZP568"/>
  <c r="XZ568"/>
  <c r="WJ568"/>
  <c r="UT568"/>
  <c r="TD568"/>
  <c r="RN568"/>
  <c r="PX568"/>
  <c r="OH568"/>
  <c r="MR568"/>
  <c r="LB568"/>
  <c r="JL568"/>
  <c r="HV568"/>
  <c r="GF568"/>
  <c r="EP568"/>
  <c r="CZ568"/>
  <c r="BJ568"/>
  <c r="T568"/>
  <c r="R562"/>
  <c r="R590" s="1"/>
  <c r="X591" s="1"/>
  <c r="AVI563"/>
  <c r="G179"/>
  <c r="H179"/>
  <c r="F179"/>
  <c r="AUP570"/>
  <c r="ARJ570"/>
  <c r="AOD570"/>
  <c r="AKX570"/>
  <c r="AHR570"/>
  <c r="AEL570"/>
  <c r="ABF570"/>
  <c r="XZ570"/>
  <c r="UT570"/>
  <c r="RN570"/>
  <c r="OH570"/>
  <c r="LB570"/>
  <c r="HV570"/>
  <c r="EP570"/>
  <c r="BJ570"/>
  <c r="ATU570"/>
  <c r="AQO570"/>
  <c r="ANI570"/>
  <c r="AKC570"/>
  <c r="AGW570"/>
  <c r="ADQ570"/>
  <c r="AAK570"/>
  <c r="XE570"/>
  <c r="TY570"/>
  <c r="QS570"/>
  <c r="NM570"/>
  <c r="KG570"/>
  <c r="HA570"/>
  <c r="DU570"/>
  <c r="AO570"/>
  <c r="ASZ570"/>
  <c r="APT570"/>
  <c r="AMN570"/>
  <c r="AJH570"/>
  <c r="AGB570"/>
  <c r="ACV570"/>
  <c r="ZP570"/>
  <c r="WJ570"/>
  <c r="TD570"/>
  <c r="PX570"/>
  <c r="MR570"/>
  <c r="JL570"/>
  <c r="GF570"/>
  <c r="CZ570"/>
  <c r="T570"/>
  <c r="ASE570"/>
  <c r="AOY570"/>
  <c r="ALS570"/>
  <c r="AIM570"/>
  <c r="AFG570"/>
  <c r="ACA570"/>
  <c r="YU570"/>
  <c r="VO570"/>
  <c r="SI570"/>
  <c r="PC570"/>
  <c r="LW570"/>
  <c r="IQ570"/>
  <c r="FK570"/>
  <c r="CE570"/>
  <c r="AVK567"/>
  <c r="AVI565"/>
  <c r="AVI564"/>
  <c r="AVI568"/>
  <c r="KZ562"/>
  <c r="KZ590" s="1"/>
  <c r="LF591" s="1"/>
  <c r="RL562"/>
  <c r="RL590" s="1"/>
  <c r="RR591" s="1"/>
  <c r="AIK562"/>
  <c r="AIK590" s="1"/>
  <c r="AIQ591" s="1"/>
  <c r="AOB562"/>
  <c r="AOB590" s="1"/>
  <c r="AOH591" s="1"/>
  <c r="ATS562"/>
  <c r="ATS590" s="1"/>
  <c r="ATY591" s="1"/>
  <c r="IO562"/>
  <c r="IO590" s="1"/>
  <c r="IU591" s="1"/>
  <c r="PV562"/>
  <c r="PV590" s="1"/>
  <c r="QB591" s="1"/>
  <c r="AKV562"/>
  <c r="AKV590" s="1"/>
  <c r="ALB591" s="1"/>
  <c r="CX562"/>
  <c r="CX590" s="1"/>
  <c r="DD591" s="1"/>
  <c r="VM562"/>
  <c r="VM590" s="1"/>
  <c r="VS591" s="1"/>
  <c r="YS562"/>
  <c r="YS590" s="1"/>
  <c r="YY591" s="1"/>
  <c r="ABY562"/>
  <c r="ABY590" s="1"/>
  <c r="ACE591" s="1"/>
  <c r="AFE562"/>
  <c r="AFE590" s="1"/>
  <c r="AFK591" s="1"/>
  <c r="HT562"/>
  <c r="HT590" s="1"/>
  <c r="HZ591" s="1"/>
  <c r="LU562"/>
  <c r="LU590" s="1"/>
  <c r="MA591" s="1"/>
  <c r="SG562"/>
  <c r="SG590" s="1"/>
  <c r="SM591" s="1"/>
  <c r="ALQ562"/>
  <c r="ALQ590" s="1"/>
  <c r="ALW591" s="1"/>
  <c r="AOW562"/>
  <c r="AOW590" s="1"/>
  <c r="APC591" s="1"/>
  <c r="AUN562"/>
  <c r="AUN590" s="1"/>
  <c r="AUT591" s="1"/>
  <c r="MP562"/>
  <c r="MP590" s="1"/>
  <c r="MV591" s="1"/>
  <c r="TW562"/>
  <c r="TW590" s="1"/>
  <c r="UC591" s="1"/>
  <c r="AQM562"/>
  <c r="AQM590" s="1"/>
  <c r="AQS591" s="1"/>
  <c r="AM562"/>
  <c r="AM590" s="1"/>
  <c r="AS591" s="1"/>
  <c r="DS562"/>
  <c r="DS590" s="1"/>
  <c r="DY591" s="1"/>
  <c r="WH562"/>
  <c r="WH590" s="1"/>
  <c r="WN591" s="1"/>
  <c r="ZN562"/>
  <c r="ZN590" s="1"/>
  <c r="ZT591" s="1"/>
  <c r="ACT562"/>
  <c r="ACT590" s="1"/>
  <c r="ACZ591" s="1"/>
  <c r="AFZ562"/>
  <c r="AFZ590" s="1"/>
  <c r="AGF591" s="1"/>
  <c r="AVJ566"/>
  <c r="AVK566"/>
  <c r="AVI573"/>
  <c r="AVK565" l="1"/>
  <c r="AVJ570"/>
  <c r="AVK568"/>
  <c r="AVJ573"/>
  <c r="AGF582"/>
  <c r="AGL582" s="1"/>
  <c r="AGF587"/>
  <c r="AGL587" s="1"/>
  <c r="AGF584"/>
  <c r="AGL584" s="1"/>
  <c r="AGF586"/>
  <c r="AGL586" s="1"/>
  <c r="AGF576"/>
  <c r="AGL576" s="1"/>
  <c r="AGF579"/>
  <c r="AGL579" s="1"/>
  <c r="AGF585"/>
  <c r="AGL585" s="1"/>
  <c r="AGF581"/>
  <c r="AGL581" s="1"/>
  <c r="AGF580"/>
  <c r="AGL580" s="1"/>
  <c r="AGF588"/>
  <c r="AGL588" s="1"/>
  <c r="AGF583"/>
  <c r="AGL583" s="1"/>
  <c r="AGF566"/>
  <c r="AGL566" s="1"/>
  <c r="AGF570"/>
  <c r="AGL570" s="1"/>
  <c r="AGF571"/>
  <c r="AGL571" s="1"/>
  <c r="AGF572"/>
  <c r="AGL572" s="1"/>
  <c r="AGF563"/>
  <c r="AGL563" s="1"/>
  <c r="AGF575"/>
  <c r="AGL575" s="1"/>
  <c r="AGF565"/>
  <c r="AGL565" s="1"/>
  <c r="AGF574"/>
  <c r="AGL574" s="1"/>
  <c r="AGF573"/>
  <c r="AGL573" s="1"/>
  <c r="AGF569"/>
  <c r="AGL569" s="1"/>
  <c r="AGF568"/>
  <c r="AGL568" s="1"/>
  <c r="AGF564"/>
  <c r="AGL564" s="1"/>
  <c r="AGF567"/>
  <c r="AGL567" s="1"/>
  <c r="ZT582"/>
  <c r="ZZ582" s="1"/>
  <c r="ZT587"/>
  <c r="ZZ587" s="1"/>
  <c r="ZT584"/>
  <c r="ZZ584" s="1"/>
  <c r="ZT586"/>
  <c r="ZZ586" s="1"/>
  <c r="ZT576"/>
  <c r="ZZ576" s="1"/>
  <c r="ZT579"/>
  <c r="ZZ579" s="1"/>
  <c r="ZT585"/>
  <c r="ZZ585" s="1"/>
  <c r="ZT581"/>
  <c r="ZZ581" s="1"/>
  <c r="ZT580"/>
  <c r="ZZ580" s="1"/>
  <c r="ZT588"/>
  <c r="ZZ588" s="1"/>
  <c r="ZT583"/>
  <c r="ZZ583" s="1"/>
  <c r="ZT566"/>
  <c r="ZZ566" s="1"/>
  <c r="ZT570"/>
  <c r="ZZ570" s="1"/>
  <c r="ZT571"/>
  <c r="ZZ571" s="1"/>
  <c r="ZT572"/>
  <c r="ZZ572" s="1"/>
  <c r="ZT563"/>
  <c r="ZZ563" s="1"/>
  <c r="ZT575"/>
  <c r="ZZ575" s="1"/>
  <c r="ZT565"/>
  <c r="ZZ565" s="1"/>
  <c r="ZT574"/>
  <c r="ZZ574" s="1"/>
  <c r="ZT573"/>
  <c r="ZZ573" s="1"/>
  <c r="ZT569"/>
  <c r="ZZ569" s="1"/>
  <c r="ZT568"/>
  <c r="ZZ568" s="1"/>
  <c r="ZT564"/>
  <c r="ZZ564" s="1"/>
  <c r="ZT567"/>
  <c r="ZZ567" s="1"/>
  <c r="DY585"/>
  <c r="EE585" s="1"/>
  <c r="DY581"/>
  <c r="EE581" s="1"/>
  <c r="DY580"/>
  <c r="EE580" s="1"/>
  <c r="DY576"/>
  <c r="EE576" s="1"/>
  <c r="DY588"/>
  <c r="EE588" s="1"/>
  <c r="DY579"/>
  <c r="EE579" s="1"/>
  <c r="DY586"/>
  <c r="EE586" s="1"/>
  <c r="DY582"/>
  <c r="EE582" s="1"/>
  <c r="DY587"/>
  <c r="EE587" s="1"/>
  <c r="DY584"/>
  <c r="EE584" s="1"/>
  <c r="DY583"/>
  <c r="EE583" s="1"/>
  <c r="DY566"/>
  <c r="EE566" s="1"/>
  <c r="DY570"/>
  <c r="EE570" s="1"/>
  <c r="DY574"/>
  <c r="EE574" s="1"/>
  <c r="DY573"/>
  <c r="EE573" s="1"/>
  <c r="DY571"/>
  <c r="EE571" s="1"/>
  <c r="DY572"/>
  <c r="EE572" s="1"/>
  <c r="DY568"/>
  <c r="EE568" s="1"/>
  <c r="DY564"/>
  <c r="EE564" s="1"/>
  <c r="DY575"/>
  <c r="EE575" s="1"/>
  <c r="DY567"/>
  <c r="EE567" s="1"/>
  <c r="DY565"/>
  <c r="EE565" s="1"/>
  <c r="DY569"/>
  <c r="EE569" s="1"/>
  <c r="DY563"/>
  <c r="EE563" s="1"/>
  <c r="AQS583"/>
  <c r="AQY583" s="1"/>
  <c r="AQS581"/>
  <c r="AQY581" s="1"/>
  <c r="AQS584"/>
  <c r="AQY584" s="1"/>
  <c r="AQS586"/>
  <c r="AQY586" s="1"/>
  <c r="AQS587"/>
  <c r="AQY587" s="1"/>
  <c r="AQS579"/>
  <c r="AQY579" s="1"/>
  <c r="AQS585"/>
  <c r="AQY585" s="1"/>
  <c r="AQS580"/>
  <c r="AQY580" s="1"/>
  <c r="AQS576"/>
  <c r="AQY576" s="1"/>
  <c r="AQS582"/>
  <c r="AQY582" s="1"/>
  <c r="AQS588"/>
  <c r="AQY588" s="1"/>
  <c r="AQS570"/>
  <c r="AQY570" s="1"/>
  <c r="AQS566"/>
  <c r="AQY566" s="1"/>
  <c r="AQS573"/>
  <c r="AQY573" s="1"/>
  <c r="AQS572"/>
  <c r="AQY572" s="1"/>
  <c r="AQS563"/>
  <c r="AQY563" s="1"/>
  <c r="AQS568"/>
  <c r="AQY568" s="1"/>
  <c r="AQS564"/>
  <c r="AQY564" s="1"/>
  <c r="AQS575"/>
  <c r="AQY575" s="1"/>
  <c r="AQS567"/>
  <c r="AQY567" s="1"/>
  <c r="AQS565"/>
  <c r="AQY565" s="1"/>
  <c r="AQS574"/>
  <c r="AQY574" s="1"/>
  <c r="AQS571"/>
  <c r="AQY571" s="1"/>
  <c r="AQS569"/>
  <c r="AQY569" s="1"/>
  <c r="MV585"/>
  <c r="NB585" s="1"/>
  <c r="MV580"/>
  <c r="NB580" s="1"/>
  <c r="MV588"/>
  <c r="NB588" s="1"/>
  <c r="MV582"/>
  <c r="NB582" s="1"/>
  <c r="MV576"/>
  <c r="NB576" s="1"/>
  <c r="MV583"/>
  <c r="NB583" s="1"/>
  <c r="MV581"/>
  <c r="NB581" s="1"/>
  <c r="MV584"/>
  <c r="NB584" s="1"/>
  <c r="MV586"/>
  <c r="NB586" s="1"/>
  <c r="MV587"/>
  <c r="NB587" s="1"/>
  <c r="MV579"/>
  <c r="NB579" s="1"/>
  <c r="MV566"/>
  <c r="NB566" s="1"/>
  <c r="MV570"/>
  <c r="NB570" s="1"/>
  <c r="MV571"/>
  <c r="NB571" s="1"/>
  <c r="MV563"/>
  <c r="NB563" s="1"/>
  <c r="MV564"/>
  <c r="NB564" s="1"/>
  <c r="MV575"/>
  <c r="NB575" s="1"/>
  <c r="MV567"/>
  <c r="NB567" s="1"/>
  <c r="MV574"/>
  <c r="NB574" s="1"/>
  <c r="MV573"/>
  <c r="NB573" s="1"/>
  <c r="MV569"/>
  <c r="NB569" s="1"/>
  <c r="MV572"/>
  <c r="NB572" s="1"/>
  <c r="MV568"/>
  <c r="NB568" s="1"/>
  <c r="MV565"/>
  <c r="NB565" s="1"/>
  <c r="APC583"/>
  <c r="API583" s="1"/>
  <c r="APC581"/>
  <c r="API581" s="1"/>
  <c r="APC584"/>
  <c r="API584" s="1"/>
  <c r="APC586"/>
  <c r="API586" s="1"/>
  <c r="APC587"/>
  <c r="API587" s="1"/>
  <c r="APC579"/>
  <c r="API579" s="1"/>
  <c r="APC585"/>
  <c r="API585" s="1"/>
  <c r="APC580"/>
  <c r="API580" s="1"/>
  <c r="APC582"/>
  <c r="API582" s="1"/>
  <c r="APC588"/>
  <c r="API588" s="1"/>
  <c r="APC576"/>
  <c r="API576" s="1"/>
  <c r="APC570"/>
  <c r="API570" s="1"/>
  <c r="APC566"/>
  <c r="API566" s="1"/>
  <c r="APC573"/>
  <c r="API573" s="1"/>
  <c r="APC572"/>
  <c r="API572" s="1"/>
  <c r="APC568"/>
  <c r="API568" s="1"/>
  <c r="APC575"/>
  <c r="API575" s="1"/>
  <c r="APC574"/>
  <c r="API574" s="1"/>
  <c r="APC571"/>
  <c r="API571" s="1"/>
  <c r="APC569"/>
  <c r="API569" s="1"/>
  <c r="APC563"/>
  <c r="API563" s="1"/>
  <c r="APC564"/>
  <c r="API564" s="1"/>
  <c r="APC567"/>
  <c r="API567" s="1"/>
  <c r="APC565"/>
  <c r="API565" s="1"/>
  <c r="SM583"/>
  <c r="SS583" s="1"/>
  <c r="SM581"/>
  <c r="SS581" s="1"/>
  <c r="SM584"/>
  <c r="SS584" s="1"/>
  <c r="SM582"/>
  <c r="SS582" s="1"/>
  <c r="SM588"/>
  <c r="SS588" s="1"/>
  <c r="SM585"/>
  <c r="SS585" s="1"/>
  <c r="SM580"/>
  <c r="SS580" s="1"/>
  <c r="SM586"/>
  <c r="SS586" s="1"/>
  <c r="SM587"/>
  <c r="SS587" s="1"/>
  <c r="SM576"/>
  <c r="SS576" s="1"/>
  <c r="SM579"/>
  <c r="SS579" s="1"/>
  <c r="SM570"/>
  <c r="SS570" s="1"/>
  <c r="SM566"/>
  <c r="SS566" s="1"/>
  <c r="SM571"/>
  <c r="SS571" s="1"/>
  <c r="SM569"/>
  <c r="SS569" s="1"/>
  <c r="SM572"/>
  <c r="SS572" s="1"/>
  <c r="SM567"/>
  <c r="SS567" s="1"/>
  <c r="SM565"/>
  <c r="SS565" s="1"/>
  <c r="SM574"/>
  <c r="SS574" s="1"/>
  <c r="SM573"/>
  <c r="SS573" s="1"/>
  <c r="SM563"/>
  <c r="SS563" s="1"/>
  <c r="SM568"/>
  <c r="SS568" s="1"/>
  <c r="SM564"/>
  <c r="SS564" s="1"/>
  <c r="SM575"/>
  <c r="SS575" s="1"/>
  <c r="HZ585"/>
  <c r="IF585" s="1"/>
  <c r="HZ580"/>
  <c r="IF580" s="1"/>
  <c r="HZ588"/>
  <c r="IF588" s="1"/>
  <c r="HZ586"/>
  <c r="IF586" s="1"/>
  <c r="HZ587"/>
  <c r="IF587" s="1"/>
  <c r="HZ576"/>
  <c r="IF576" s="1"/>
  <c r="HZ583"/>
  <c r="IF583" s="1"/>
  <c r="HZ581"/>
  <c r="IF581" s="1"/>
  <c r="HZ584"/>
  <c r="IF584" s="1"/>
  <c r="HZ582"/>
  <c r="IF582" s="1"/>
  <c r="HZ579"/>
  <c r="IF579" s="1"/>
  <c r="HZ570"/>
  <c r="IF570" s="1"/>
  <c r="HZ566"/>
  <c r="IF566" s="1"/>
  <c r="HZ573"/>
  <c r="IF573" s="1"/>
  <c r="HZ571"/>
  <c r="IF571" s="1"/>
  <c r="HZ563"/>
  <c r="IF563" s="1"/>
  <c r="HZ568"/>
  <c r="IF568" s="1"/>
  <c r="HZ575"/>
  <c r="IF575" s="1"/>
  <c r="HZ565"/>
  <c r="IF565" s="1"/>
  <c r="HZ574"/>
  <c r="IF574" s="1"/>
  <c r="HZ569"/>
  <c r="IF569" s="1"/>
  <c r="HZ572"/>
  <c r="IF572" s="1"/>
  <c r="HZ564"/>
  <c r="IF564" s="1"/>
  <c r="HZ567"/>
  <c r="IF567" s="1"/>
  <c r="ACE585"/>
  <c r="ACK585" s="1"/>
  <c r="ACE581"/>
  <c r="ACK581" s="1"/>
  <c r="ACE580"/>
  <c r="ACK580" s="1"/>
  <c r="ACE586"/>
  <c r="ACK586" s="1"/>
  <c r="ACE576"/>
  <c r="ACK576" s="1"/>
  <c r="ACE579"/>
  <c r="ACK579" s="1"/>
  <c r="ACE583"/>
  <c r="ACK583" s="1"/>
  <c r="ACE582"/>
  <c r="ACK582" s="1"/>
  <c r="ACE587"/>
  <c r="ACK587" s="1"/>
  <c r="ACE584"/>
  <c r="ACK584" s="1"/>
  <c r="ACE588"/>
  <c r="ACK588" s="1"/>
  <c r="ACE570"/>
  <c r="ACK570" s="1"/>
  <c r="ACE566"/>
  <c r="ACK566" s="1"/>
  <c r="ACE574"/>
  <c r="ACK574" s="1"/>
  <c r="ACE569"/>
  <c r="ACK569" s="1"/>
  <c r="ACE568"/>
  <c r="ACK568" s="1"/>
  <c r="ACE567"/>
  <c r="ACK567" s="1"/>
  <c r="ACE573"/>
  <c r="ACK573" s="1"/>
  <c r="ACE571"/>
  <c r="ACK571" s="1"/>
  <c r="ACE572"/>
  <c r="ACK572" s="1"/>
  <c r="ACE563"/>
  <c r="ACK563" s="1"/>
  <c r="ACE564"/>
  <c r="ACK564" s="1"/>
  <c r="ACE575"/>
  <c r="ACK575" s="1"/>
  <c r="ACE565"/>
  <c r="ACK565" s="1"/>
  <c r="VS585"/>
  <c r="VY585" s="1"/>
  <c r="VS581"/>
  <c r="VY581" s="1"/>
  <c r="VS580"/>
  <c r="VY580" s="1"/>
  <c r="VS586"/>
  <c r="VY586" s="1"/>
  <c r="VS576"/>
  <c r="VY576" s="1"/>
  <c r="VS579"/>
  <c r="VY579" s="1"/>
  <c r="VS583"/>
  <c r="VY583" s="1"/>
  <c r="VS582"/>
  <c r="VY582" s="1"/>
  <c r="VS587"/>
  <c r="VY587" s="1"/>
  <c r="VS584"/>
  <c r="VY584" s="1"/>
  <c r="VS588"/>
  <c r="VY588" s="1"/>
  <c r="VS566"/>
  <c r="VY566" s="1"/>
  <c r="VS570"/>
  <c r="VY570" s="1"/>
  <c r="VS574"/>
  <c r="VY574" s="1"/>
  <c r="VS569"/>
  <c r="VY569" s="1"/>
  <c r="VS563"/>
  <c r="VY563" s="1"/>
  <c r="VS575"/>
  <c r="VY575" s="1"/>
  <c r="VS573"/>
  <c r="VY573" s="1"/>
  <c r="VS571"/>
  <c r="VY571" s="1"/>
  <c r="VS572"/>
  <c r="VY572" s="1"/>
  <c r="VS568"/>
  <c r="VY568" s="1"/>
  <c r="VS564"/>
  <c r="VY564" s="1"/>
  <c r="VS567"/>
  <c r="VY567" s="1"/>
  <c r="VS565"/>
  <c r="VY565" s="1"/>
  <c r="ALB585"/>
  <c r="ALH585" s="1"/>
  <c r="ALB580"/>
  <c r="ALH580" s="1"/>
  <c r="ALB588"/>
  <c r="ALH588" s="1"/>
  <c r="ALB586"/>
  <c r="ALH586" s="1"/>
  <c r="ALB582"/>
  <c r="ALH582" s="1"/>
  <c r="ALB581"/>
  <c r="ALH581" s="1"/>
  <c r="ALB584"/>
  <c r="ALH584" s="1"/>
  <c r="ALB583"/>
  <c r="ALH583" s="1"/>
  <c r="ALB587"/>
  <c r="ALH587" s="1"/>
  <c r="ALB576"/>
  <c r="ALH576" s="1"/>
  <c r="ALB579"/>
  <c r="ALH579" s="1"/>
  <c r="ALB566"/>
  <c r="ALH566" s="1"/>
  <c r="ALB570"/>
  <c r="ALH570" s="1"/>
  <c r="ALB574"/>
  <c r="ALH574" s="1"/>
  <c r="ALB569"/>
  <c r="ALH569" s="1"/>
  <c r="ALB572"/>
  <c r="ALH572" s="1"/>
  <c r="ALB575"/>
  <c r="ALH575" s="1"/>
  <c r="ALB567"/>
  <c r="ALH567" s="1"/>
  <c r="ALB573"/>
  <c r="ALH573" s="1"/>
  <c r="ALB571"/>
  <c r="ALH571" s="1"/>
  <c r="ALB563"/>
  <c r="ALH563" s="1"/>
  <c r="ALB568"/>
  <c r="ALH568" s="1"/>
  <c r="ALB564"/>
  <c r="ALH564" s="1"/>
  <c r="ALB565"/>
  <c r="ALH565" s="1"/>
  <c r="IU585"/>
  <c r="JA585" s="1"/>
  <c r="IU580"/>
  <c r="JA580" s="1"/>
  <c r="IU583"/>
  <c r="JA583" s="1"/>
  <c r="IU587"/>
  <c r="JA587" s="1"/>
  <c r="IU581"/>
  <c r="JA581" s="1"/>
  <c r="IU584"/>
  <c r="JA584" s="1"/>
  <c r="IU586"/>
  <c r="JA586" s="1"/>
  <c r="IU582"/>
  <c r="JA582" s="1"/>
  <c r="IU588"/>
  <c r="JA588" s="1"/>
  <c r="IU576"/>
  <c r="JA576" s="1"/>
  <c r="IU579"/>
  <c r="JA579" s="1"/>
  <c r="IU570"/>
  <c r="JA570" s="1"/>
  <c r="IU566"/>
  <c r="JA566" s="1"/>
  <c r="IU573"/>
  <c r="JA573" s="1"/>
  <c r="IU572"/>
  <c r="JA572" s="1"/>
  <c r="IU563"/>
  <c r="JA563" s="1"/>
  <c r="IU568"/>
  <c r="JA568" s="1"/>
  <c r="IU575"/>
  <c r="JA575" s="1"/>
  <c r="IU567"/>
  <c r="JA567" s="1"/>
  <c r="IU574"/>
  <c r="JA574" s="1"/>
  <c r="IU571"/>
  <c r="JA571" s="1"/>
  <c r="IU569"/>
  <c r="JA569" s="1"/>
  <c r="IU564"/>
  <c r="JA564" s="1"/>
  <c r="IU565"/>
  <c r="JA565" s="1"/>
  <c r="AOH585"/>
  <c r="AON585" s="1"/>
  <c r="AOH580"/>
  <c r="AON580" s="1"/>
  <c r="AOH588"/>
  <c r="AON588" s="1"/>
  <c r="AOH583"/>
  <c r="AON583" s="1"/>
  <c r="AOH587"/>
  <c r="AON587" s="1"/>
  <c r="AOH581"/>
  <c r="AON581" s="1"/>
  <c r="AOH584"/>
  <c r="AON584" s="1"/>
  <c r="AOH586"/>
  <c r="AON586" s="1"/>
  <c r="AOH582"/>
  <c r="AON582" s="1"/>
  <c r="AOH576"/>
  <c r="AON576" s="1"/>
  <c r="AOH579"/>
  <c r="AON579" s="1"/>
  <c r="AOH570"/>
  <c r="AON570" s="1"/>
  <c r="AOH566"/>
  <c r="AON566" s="1"/>
  <c r="AOH574"/>
  <c r="AON574" s="1"/>
  <c r="AOH563"/>
  <c r="AON563" s="1"/>
  <c r="AOH568"/>
  <c r="AON568" s="1"/>
  <c r="AOH575"/>
  <c r="AON575" s="1"/>
  <c r="AOH567"/>
  <c r="AON567" s="1"/>
  <c r="AOH565"/>
  <c r="AON565" s="1"/>
  <c r="AOH573"/>
  <c r="AON573" s="1"/>
  <c r="AOH571"/>
  <c r="AON571" s="1"/>
  <c r="AOH569"/>
  <c r="AON569" s="1"/>
  <c r="AOH572"/>
  <c r="AON572" s="1"/>
  <c r="AOH564"/>
  <c r="AON564" s="1"/>
  <c r="RR581"/>
  <c r="RX581" s="1"/>
  <c r="RR584"/>
  <c r="RX584" s="1"/>
  <c r="RR583"/>
  <c r="RX583" s="1"/>
  <c r="RR587"/>
  <c r="RX587" s="1"/>
  <c r="RR576"/>
  <c r="RX576" s="1"/>
  <c r="RR585"/>
  <c r="RX585" s="1"/>
  <c r="RR580"/>
  <c r="RX580" s="1"/>
  <c r="RR588"/>
  <c r="RX588" s="1"/>
  <c r="RR586"/>
  <c r="RX586" s="1"/>
  <c r="RR582"/>
  <c r="RX582" s="1"/>
  <c r="RR579"/>
  <c r="RX579" s="1"/>
  <c r="RR566"/>
  <c r="RX566" s="1"/>
  <c r="RR570"/>
  <c r="RX570" s="1"/>
  <c r="RR569"/>
  <c r="RX569" s="1"/>
  <c r="RR572"/>
  <c r="RX572" s="1"/>
  <c r="RR564"/>
  <c r="RX564" s="1"/>
  <c r="RR567"/>
  <c r="RX567" s="1"/>
  <c r="RR574"/>
  <c r="RX574" s="1"/>
  <c r="RR573"/>
  <c r="RX573" s="1"/>
  <c r="RR571"/>
  <c r="RX571" s="1"/>
  <c r="RR563"/>
  <c r="RX563" s="1"/>
  <c r="RR568"/>
  <c r="RX568" s="1"/>
  <c r="RR575"/>
  <c r="RX575" s="1"/>
  <c r="RR565"/>
  <c r="RX565" s="1"/>
  <c r="AHV582"/>
  <c r="AIB582" s="1"/>
  <c r="AHV587"/>
  <c r="AIB587" s="1"/>
  <c r="AHV584"/>
  <c r="AIB584" s="1"/>
  <c r="AHV583"/>
  <c r="AIB583" s="1"/>
  <c r="AHV576"/>
  <c r="AIB576" s="1"/>
  <c r="AHV579"/>
  <c r="AIB579" s="1"/>
  <c r="AHV585"/>
  <c r="AIB585" s="1"/>
  <c r="AHV581"/>
  <c r="AIB581" s="1"/>
  <c r="AHV580"/>
  <c r="AIB580" s="1"/>
  <c r="AHV588"/>
  <c r="AIB588" s="1"/>
  <c r="AHV586"/>
  <c r="AIB586" s="1"/>
  <c r="AHV570"/>
  <c r="AIB570" s="1"/>
  <c r="AHV566"/>
  <c r="AIB566" s="1"/>
  <c r="AHV573"/>
  <c r="AIB573" s="1"/>
  <c r="AHV569"/>
  <c r="AIB569" s="1"/>
  <c r="AHV568"/>
  <c r="AIB568" s="1"/>
  <c r="AHV564"/>
  <c r="AIB564" s="1"/>
  <c r="AHV567"/>
  <c r="AIB567" s="1"/>
  <c r="AHV574"/>
  <c r="AIB574" s="1"/>
  <c r="AHV571"/>
  <c r="AIB571" s="1"/>
  <c r="AHV572"/>
  <c r="AIB572" s="1"/>
  <c r="AHV563"/>
  <c r="AIB563" s="1"/>
  <c r="AHV575"/>
  <c r="AIB575" s="1"/>
  <c r="AHV565"/>
  <c r="AIB565" s="1"/>
  <c r="ABJ582"/>
  <c r="ABP582" s="1"/>
  <c r="ABJ587"/>
  <c r="ABP587" s="1"/>
  <c r="ABJ584"/>
  <c r="ABP584" s="1"/>
  <c r="ABJ583"/>
  <c r="ABP583" s="1"/>
  <c r="ABJ576"/>
  <c r="ABP576" s="1"/>
  <c r="ABJ579"/>
  <c r="ABP579" s="1"/>
  <c r="ABJ585"/>
  <c r="ABP585" s="1"/>
  <c r="ABJ581"/>
  <c r="ABP581" s="1"/>
  <c r="ABJ580"/>
  <c r="ABP580" s="1"/>
  <c r="ABJ588"/>
  <c r="ABP588" s="1"/>
  <c r="ABJ586"/>
  <c r="ABP586" s="1"/>
  <c r="ABJ570"/>
  <c r="ABP570" s="1"/>
  <c r="ABJ566"/>
  <c r="ABP566" s="1"/>
  <c r="ABJ573"/>
  <c r="ABP573" s="1"/>
  <c r="ABJ569"/>
  <c r="ABP569" s="1"/>
  <c r="ABJ568"/>
  <c r="ABP568" s="1"/>
  <c r="ABJ564"/>
  <c r="ABP564" s="1"/>
  <c r="ABJ567"/>
  <c r="ABP567" s="1"/>
  <c r="ABJ574"/>
  <c r="ABP574" s="1"/>
  <c r="ABJ571"/>
  <c r="ABP571" s="1"/>
  <c r="ABJ572"/>
  <c r="ABP572" s="1"/>
  <c r="ABJ563"/>
  <c r="ABP563" s="1"/>
  <c r="ABJ575"/>
  <c r="ABP575" s="1"/>
  <c r="ABJ565"/>
  <c r="ABP565" s="1"/>
  <c r="FO585"/>
  <c r="FU585" s="1"/>
  <c r="FO581"/>
  <c r="FU581" s="1"/>
  <c r="FO580"/>
  <c r="FU580" s="1"/>
  <c r="FO583"/>
  <c r="FU583" s="1"/>
  <c r="FO576"/>
  <c r="FU576" s="1"/>
  <c r="FO579"/>
  <c r="FU579" s="1"/>
  <c r="FO586"/>
  <c r="FU586" s="1"/>
  <c r="FO582"/>
  <c r="FU582" s="1"/>
  <c r="FO587"/>
  <c r="FU587" s="1"/>
  <c r="FO584"/>
  <c r="FU584" s="1"/>
  <c r="FO588"/>
  <c r="FU588" s="1"/>
  <c r="FO570"/>
  <c r="FU570" s="1"/>
  <c r="FO566"/>
  <c r="FU566" s="1"/>
  <c r="FO569"/>
  <c r="FU569" s="1"/>
  <c r="FO568"/>
  <c r="FU568" s="1"/>
  <c r="FO567"/>
  <c r="FU567" s="1"/>
  <c r="FO574"/>
  <c r="FU574" s="1"/>
  <c r="FO573"/>
  <c r="FU573" s="1"/>
  <c r="FO571"/>
  <c r="FU571" s="1"/>
  <c r="FO572"/>
  <c r="FU572" s="1"/>
  <c r="FO563"/>
  <c r="FU563" s="1"/>
  <c r="FO564"/>
  <c r="FU564" s="1"/>
  <c r="FO575"/>
  <c r="FU575" s="1"/>
  <c r="FO565"/>
  <c r="FU565" s="1"/>
  <c r="ATD581"/>
  <c r="ATJ581" s="1"/>
  <c r="ATD584"/>
  <c r="ATJ584" s="1"/>
  <c r="ATD583"/>
  <c r="ATJ583" s="1"/>
  <c r="ATD587"/>
  <c r="ATJ587" s="1"/>
  <c r="ATD576"/>
  <c r="ATJ576" s="1"/>
  <c r="ATD579"/>
  <c r="ATJ579" s="1"/>
  <c r="ATD585"/>
  <c r="ATJ585" s="1"/>
  <c r="ATD580"/>
  <c r="ATJ580" s="1"/>
  <c r="ATD586"/>
  <c r="ATJ586" s="1"/>
  <c r="ATD582"/>
  <c r="ATJ582" s="1"/>
  <c r="ATD588"/>
  <c r="ATJ588" s="1"/>
  <c r="ATD566"/>
  <c r="ATJ566" s="1"/>
  <c r="ATD570"/>
  <c r="ATJ570" s="1"/>
  <c r="ATD569"/>
  <c r="ATJ569" s="1"/>
  <c r="ATD572"/>
  <c r="ATJ572" s="1"/>
  <c r="ATD563"/>
  <c r="ATJ563" s="1"/>
  <c r="ATD575"/>
  <c r="ATJ575" s="1"/>
  <c r="ATD565"/>
  <c r="ATJ565" s="1"/>
  <c r="ATD574"/>
  <c r="ATJ574" s="1"/>
  <c r="ATD573"/>
  <c r="ATJ573" s="1"/>
  <c r="ATD571"/>
  <c r="ATJ571" s="1"/>
  <c r="ATD568"/>
  <c r="ATJ568" s="1"/>
  <c r="ATD564"/>
  <c r="ATJ564" s="1"/>
  <c r="ATD567"/>
  <c r="ATJ567" s="1"/>
  <c r="PG583"/>
  <c r="PM583" s="1"/>
  <c r="PG581"/>
  <c r="PM581" s="1"/>
  <c r="PG584"/>
  <c r="PM584" s="1"/>
  <c r="PG582"/>
  <c r="PM582" s="1"/>
  <c r="PG588"/>
  <c r="PM588" s="1"/>
  <c r="PG585"/>
  <c r="PM585" s="1"/>
  <c r="PG580"/>
  <c r="PM580" s="1"/>
  <c r="PG586"/>
  <c r="PM586" s="1"/>
  <c r="PG587"/>
  <c r="PM587" s="1"/>
  <c r="PG576"/>
  <c r="PM576" s="1"/>
  <c r="PG579"/>
  <c r="PM579" s="1"/>
  <c r="PG566"/>
  <c r="PM566" s="1"/>
  <c r="PG570"/>
  <c r="PM570" s="1"/>
  <c r="PG574"/>
  <c r="PM574" s="1"/>
  <c r="PG573"/>
  <c r="PM573" s="1"/>
  <c r="PG571"/>
  <c r="PM571" s="1"/>
  <c r="PG569"/>
  <c r="PM569" s="1"/>
  <c r="PG563"/>
  <c r="PM563" s="1"/>
  <c r="PG568"/>
  <c r="PM568" s="1"/>
  <c r="PG564"/>
  <c r="PM564" s="1"/>
  <c r="PG567"/>
  <c r="PM567" s="1"/>
  <c r="PG565"/>
  <c r="PM565" s="1"/>
  <c r="PG572"/>
  <c r="PM572" s="1"/>
  <c r="PG575"/>
  <c r="PM575" s="1"/>
  <c r="ARN581"/>
  <c r="ART581" s="1"/>
  <c r="ARN584"/>
  <c r="ART584" s="1"/>
  <c r="ARN586"/>
  <c r="ART586" s="1"/>
  <c r="ARN582"/>
  <c r="ART582" s="1"/>
  <c r="ARN588"/>
  <c r="ART588" s="1"/>
  <c r="ARN576"/>
  <c r="ART576" s="1"/>
  <c r="ARN579"/>
  <c r="ART579" s="1"/>
  <c r="ARN585"/>
  <c r="ART585" s="1"/>
  <c r="ARN580"/>
  <c r="ART580" s="1"/>
  <c r="ARN583"/>
  <c r="ART583" s="1"/>
  <c r="ARN587"/>
  <c r="ART587" s="1"/>
  <c r="ARN566"/>
  <c r="ART566" s="1"/>
  <c r="ARN570"/>
  <c r="ART570" s="1"/>
  <c r="ARN574"/>
  <c r="ART574" s="1"/>
  <c r="ARN573"/>
  <c r="ART573" s="1"/>
  <c r="ARN571"/>
  <c r="ART571" s="1"/>
  <c r="ARN569"/>
  <c r="ART569" s="1"/>
  <c r="ARN572"/>
  <c r="ART572" s="1"/>
  <c r="ARN563"/>
  <c r="ART563" s="1"/>
  <c r="ARN568"/>
  <c r="ART568" s="1"/>
  <c r="ARN564"/>
  <c r="ART564" s="1"/>
  <c r="ARN575"/>
  <c r="ART575" s="1"/>
  <c r="ARN567"/>
  <c r="ART567" s="1"/>
  <c r="ARN565"/>
  <c r="ART565" s="1"/>
  <c r="UX585"/>
  <c r="VD585" s="1"/>
  <c r="UX580"/>
  <c r="VD580" s="1"/>
  <c r="UX588"/>
  <c r="VD588" s="1"/>
  <c r="UX586"/>
  <c r="VD586" s="1"/>
  <c r="UX582"/>
  <c r="VD582" s="1"/>
  <c r="UX581"/>
  <c r="VD581" s="1"/>
  <c r="UX584"/>
  <c r="VD584" s="1"/>
  <c r="UX583"/>
  <c r="VD583" s="1"/>
  <c r="UX587"/>
  <c r="VD587" s="1"/>
  <c r="UX576"/>
  <c r="VD576" s="1"/>
  <c r="UX579"/>
  <c r="VD579" s="1"/>
  <c r="UX566"/>
  <c r="VD566" s="1"/>
  <c r="UX570"/>
  <c r="VD570" s="1"/>
  <c r="UX569"/>
  <c r="VD569" s="1"/>
  <c r="UX568"/>
  <c r="VD568" s="1"/>
  <c r="UX575"/>
  <c r="VD575" s="1"/>
  <c r="UX574"/>
  <c r="VD574" s="1"/>
  <c r="UX573"/>
  <c r="VD573" s="1"/>
  <c r="UX571"/>
  <c r="VD571" s="1"/>
  <c r="UX572"/>
  <c r="VD572" s="1"/>
  <c r="UX563"/>
  <c r="VD563" s="1"/>
  <c r="UX564"/>
  <c r="VD564" s="1"/>
  <c r="UX567"/>
  <c r="VD567" s="1"/>
  <c r="UX565"/>
  <c r="VD565" s="1"/>
  <c r="KK585"/>
  <c r="KQ585" s="1"/>
  <c r="KK580"/>
  <c r="KQ580" s="1"/>
  <c r="KK586"/>
  <c r="KQ586" s="1"/>
  <c r="KK582"/>
  <c r="KQ582" s="1"/>
  <c r="KK588"/>
  <c r="KQ588" s="1"/>
  <c r="KK581"/>
  <c r="KQ581" s="1"/>
  <c r="KK584"/>
  <c r="KQ584" s="1"/>
  <c r="KK576"/>
  <c r="KQ576" s="1"/>
  <c r="KK583"/>
  <c r="KQ583" s="1"/>
  <c r="KK587"/>
  <c r="KQ587" s="1"/>
  <c r="KK579"/>
  <c r="KQ579" s="1"/>
  <c r="KK566"/>
  <c r="KQ566" s="1"/>
  <c r="KK570"/>
  <c r="KQ570" s="1"/>
  <c r="KK573"/>
  <c r="KQ573" s="1"/>
  <c r="KK571"/>
  <c r="KQ571" s="1"/>
  <c r="KK572"/>
  <c r="KQ572" s="1"/>
  <c r="KK568"/>
  <c r="KQ568" s="1"/>
  <c r="KK567"/>
  <c r="KQ567" s="1"/>
  <c r="KK565"/>
  <c r="KQ565" s="1"/>
  <c r="KK574"/>
  <c r="KQ574" s="1"/>
  <c r="KK569"/>
  <c r="KQ569" s="1"/>
  <c r="KK563"/>
  <c r="KQ563" s="1"/>
  <c r="KK564"/>
  <c r="KQ564" s="1"/>
  <c r="KK575"/>
  <c r="KQ575" s="1"/>
  <c r="ADU585"/>
  <c r="AEA585" s="1"/>
  <c r="ADU581"/>
  <c r="AEA581" s="1"/>
  <c r="ADU580"/>
  <c r="AEA580" s="1"/>
  <c r="ADU586"/>
  <c r="AEA586" s="1"/>
  <c r="ADU583"/>
  <c r="AEA583" s="1"/>
  <c r="ADU582"/>
  <c r="AEA582" s="1"/>
  <c r="ADU587"/>
  <c r="AEA587" s="1"/>
  <c r="ADU584"/>
  <c r="AEA584" s="1"/>
  <c r="ADU576"/>
  <c r="AEA576" s="1"/>
  <c r="ADU588"/>
  <c r="AEA588" s="1"/>
  <c r="ADU579"/>
  <c r="AEA579" s="1"/>
  <c r="ADU570"/>
  <c r="AEA570" s="1"/>
  <c r="ADU566"/>
  <c r="AEA566" s="1"/>
  <c r="ADU574"/>
  <c r="AEA574" s="1"/>
  <c r="ADU571"/>
  <c r="AEA571" s="1"/>
  <c r="ADU569"/>
  <c r="AEA569" s="1"/>
  <c r="ADU572"/>
  <c r="AEA572" s="1"/>
  <c r="ADU563"/>
  <c r="AEA563" s="1"/>
  <c r="ADU568"/>
  <c r="AEA568" s="1"/>
  <c r="ADU564"/>
  <c r="AEA564" s="1"/>
  <c r="ADU573"/>
  <c r="AEA573" s="1"/>
  <c r="ADU575"/>
  <c r="AEA575" s="1"/>
  <c r="ADU567"/>
  <c r="AEA567" s="1"/>
  <c r="ADU565"/>
  <c r="AEA565" s="1"/>
  <c r="XI585"/>
  <c r="XO585" s="1"/>
  <c r="XI581"/>
  <c r="XO581" s="1"/>
  <c r="XI580"/>
  <c r="XO580" s="1"/>
  <c r="XI576"/>
  <c r="XO576" s="1"/>
  <c r="XI588"/>
  <c r="XO588" s="1"/>
  <c r="XI579"/>
  <c r="XO579" s="1"/>
  <c r="XI583"/>
  <c r="XO583" s="1"/>
  <c r="XI582"/>
  <c r="XO582" s="1"/>
  <c r="XI587"/>
  <c r="XO587" s="1"/>
  <c r="XI584"/>
  <c r="XO584" s="1"/>
  <c r="XI586"/>
  <c r="XO586" s="1"/>
  <c r="XI566"/>
  <c r="XO566" s="1"/>
  <c r="XI570"/>
  <c r="XO570" s="1"/>
  <c r="XI573"/>
  <c r="XO573" s="1"/>
  <c r="XI571"/>
  <c r="XO571" s="1"/>
  <c r="XI569"/>
  <c r="XO569" s="1"/>
  <c r="XI572"/>
  <c r="XO572" s="1"/>
  <c r="XI563"/>
  <c r="XO563" s="1"/>
  <c r="XI568"/>
  <c r="XO568" s="1"/>
  <c r="XI564"/>
  <c r="XO564" s="1"/>
  <c r="XI575"/>
  <c r="XO575" s="1"/>
  <c r="XI574"/>
  <c r="XO574" s="1"/>
  <c r="XI567"/>
  <c r="XO567" s="1"/>
  <c r="XI565"/>
  <c r="XO565" s="1"/>
  <c r="BN583"/>
  <c r="BT583" s="1"/>
  <c r="BN582"/>
  <c r="BT582" s="1"/>
  <c r="BN580"/>
  <c r="BT580" s="1"/>
  <c r="BN588"/>
  <c r="BT588" s="1"/>
  <c r="BN587"/>
  <c r="BT587" s="1"/>
  <c r="BN576"/>
  <c r="BT576" s="1"/>
  <c r="BN586"/>
  <c r="BT586" s="1"/>
  <c r="BN585"/>
  <c r="BT585" s="1"/>
  <c r="BN581"/>
  <c r="BT581" s="1"/>
  <c r="BN584"/>
  <c r="BT584" s="1"/>
  <c r="BN579"/>
  <c r="BT579" s="1"/>
  <c r="BN566"/>
  <c r="BT566" s="1"/>
  <c r="BN570"/>
  <c r="BT570" s="1"/>
  <c r="BN574"/>
  <c r="BT574" s="1"/>
  <c r="BN571"/>
  <c r="BT571" s="1"/>
  <c r="BN569"/>
  <c r="BT569" s="1"/>
  <c r="BN572"/>
  <c r="BT572" s="1"/>
  <c r="BN563"/>
  <c r="BT563" s="1"/>
  <c r="BN568"/>
  <c r="BT568" s="1"/>
  <c r="BN564"/>
  <c r="BT564" s="1"/>
  <c r="BN575"/>
  <c r="BT575" s="1"/>
  <c r="BN573"/>
  <c r="BT573" s="1"/>
  <c r="BN567"/>
  <c r="BT567" s="1"/>
  <c r="BN565"/>
  <c r="BT565" s="1"/>
  <c r="AJL585"/>
  <c r="AJR585" s="1"/>
  <c r="AJL580"/>
  <c r="AJR580" s="1"/>
  <c r="AJL588"/>
  <c r="AJR588" s="1"/>
  <c r="AJL583"/>
  <c r="AJR583" s="1"/>
  <c r="AJL587"/>
  <c r="AJR587" s="1"/>
  <c r="AJL581"/>
  <c r="AJR581" s="1"/>
  <c r="AJL584"/>
  <c r="AJR584" s="1"/>
  <c r="AJL586"/>
  <c r="AJR586" s="1"/>
  <c r="AJL582"/>
  <c r="AJR582" s="1"/>
  <c r="AJL576"/>
  <c r="AJR576" s="1"/>
  <c r="AJL579"/>
  <c r="AJR579" s="1"/>
  <c r="AJL566"/>
  <c r="AJR566" s="1"/>
  <c r="AJL570"/>
  <c r="AJR570" s="1"/>
  <c r="AJL574"/>
  <c r="AJR574" s="1"/>
  <c r="AJL571"/>
  <c r="AJR571" s="1"/>
  <c r="AJL569"/>
  <c r="AJR569" s="1"/>
  <c r="AJL565"/>
  <c r="AJR565" s="1"/>
  <c r="AJL573"/>
  <c r="AJR573" s="1"/>
  <c r="AJL572"/>
  <c r="AJR572" s="1"/>
  <c r="AJL563"/>
  <c r="AJR563" s="1"/>
  <c r="AJL568"/>
  <c r="AJR568" s="1"/>
  <c r="AJL564"/>
  <c r="AJR564" s="1"/>
  <c r="AJL575"/>
  <c r="AJR575" s="1"/>
  <c r="AJL567"/>
  <c r="AJR567" s="1"/>
  <c r="GJ585"/>
  <c r="GP585" s="1"/>
  <c r="GJ580"/>
  <c r="GP580" s="1"/>
  <c r="GJ588"/>
  <c r="GP588" s="1"/>
  <c r="GJ582"/>
  <c r="GP582" s="1"/>
  <c r="GJ576"/>
  <c r="GP576" s="1"/>
  <c r="GJ579"/>
  <c r="GP579" s="1"/>
  <c r="GJ583"/>
  <c r="GP583" s="1"/>
  <c r="GJ581"/>
  <c r="GP581" s="1"/>
  <c r="GJ584"/>
  <c r="GP584" s="1"/>
  <c r="GJ586"/>
  <c r="GP586" s="1"/>
  <c r="GJ587"/>
  <c r="GP587" s="1"/>
  <c r="GJ566"/>
  <c r="GP566" s="1"/>
  <c r="GJ570"/>
  <c r="GP570" s="1"/>
  <c r="GJ571"/>
  <c r="GP571" s="1"/>
  <c r="GJ569"/>
  <c r="GP569" s="1"/>
  <c r="GJ572"/>
  <c r="GP572" s="1"/>
  <c r="GJ563"/>
  <c r="GP563" s="1"/>
  <c r="GJ568"/>
  <c r="GP568" s="1"/>
  <c r="GJ575"/>
  <c r="GP575" s="1"/>
  <c r="GJ567"/>
  <c r="GP567" s="1"/>
  <c r="GJ565"/>
  <c r="GP565" s="1"/>
  <c r="GJ574"/>
  <c r="GP574" s="1"/>
  <c r="GJ573"/>
  <c r="GP573" s="1"/>
  <c r="GJ564"/>
  <c r="GP564" s="1"/>
  <c r="AMR581"/>
  <c r="AMX581" s="1"/>
  <c r="AMR584"/>
  <c r="AMX584" s="1"/>
  <c r="AMR583"/>
  <c r="AMX583" s="1"/>
  <c r="AMR587"/>
  <c r="AMX587" s="1"/>
  <c r="AMR576"/>
  <c r="AMX576" s="1"/>
  <c r="AMR579"/>
  <c r="AMX579" s="1"/>
  <c r="AMR585"/>
  <c r="AMX585" s="1"/>
  <c r="AMR580"/>
  <c r="AMX580" s="1"/>
  <c r="AMR588"/>
  <c r="AMX588" s="1"/>
  <c r="AMR586"/>
  <c r="AMX586" s="1"/>
  <c r="AMR582"/>
  <c r="AMX582" s="1"/>
  <c r="AMR570"/>
  <c r="AMX570" s="1"/>
  <c r="AMR566"/>
  <c r="AMX566" s="1"/>
  <c r="AMR574"/>
  <c r="AMX574" s="1"/>
  <c r="AMR571"/>
  <c r="AMX571" s="1"/>
  <c r="AMR563"/>
  <c r="AMX563" s="1"/>
  <c r="AMR568"/>
  <c r="AMX568" s="1"/>
  <c r="AMR564"/>
  <c r="AMX564" s="1"/>
  <c r="AMR575"/>
  <c r="AMX575" s="1"/>
  <c r="AMR565"/>
  <c r="AMX565" s="1"/>
  <c r="AMR573"/>
  <c r="AMX573" s="1"/>
  <c r="AMR569"/>
  <c r="AMX569" s="1"/>
  <c r="AMR572"/>
  <c r="AMX572" s="1"/>
  <c r="AMR567"/>
  <c r="AMX567" s="1"/>
  <c r="NQ585"/>
  <c r="NW585" s="1"/>
  <c r="NQ580"/>
  <c r="NW580" s="1"/>
  <c r="NQ586"/>
  <c r="NW586" s="1"/>
  <c r="NQ582"/>
  <c r="NW582" s="1"/>
  <c r="NQ588"/>
  <c r="NW588" s="1"/>
  <c r="NQ581"/>
  <c r="NW581" s="1"/>
  <c r="NQ584"/>
  <c r="NW584" s="1"/>
  <c r="NQ576"/>
  <c r="NW576" s="1"/>
  <c r="NQ583"/>
  <c r="NW583" s="1"/>
  <c r="NQ587"/>
  <c r="NW587" s="1"/>
  <c r="NQ579"/>
  <c r="NW579" s="1"/>
  <c r="NQ566"/>
  <c r="NW566" s="1"/>
  <c r="NQ570"/>
  <c r="NW570" s="1"/>
  <c r="NQ574"/>
  <c r="NW574" s="1"/>
  <c r="NQ573"/>
  <c r="NW573" s="1"/>
  <c r="NQ563"/>
  <c r="NW563" s="1"/>
  <c r="NQ568"/>
  <c r="NW568" s="1"/>
  <c r="NQ564"/>
  <c r="NW564" s="1"/>
  <c r="NQ575"/>
  <c r="NW575" s="1"/>
  <c r="NQ571"/>
  <c r="NW571" s="1"/>
  <c r="NQ569"/>
  <c r="NW569" s="1"/>
  <c r="NQ572"/>
  <c r="NW572" s="1"/>
  <c r="NQ567"/>
  <c r="NW567" s="1"/>
  <c r="NQ565"/>
  <c r="NW565" s="1"/>
  <c r="AVK563"/>
  <c r="T562"/>
  <c r="T590" s="1"/>
  <c r="Z591" s="1"/>
  <c r="AVK570"/>
  <c r="AVI562"/>
  <c r="AVI590" s="1"/>
  <c r="MR562"/>
  <c r="MR590" s="1"/>
  <c r="MX591" s="1"/>
  <c r="TY562"/>
  <c r="TY590" s="1"/>
  <c r="UE591" s="1"/>
  <c r="AMN562"/>
  <c r="AMN590" s="1"/>
  <c r="AMT591" s="1"/>
  <c r="ASE562"/>
  <c r="ASE590" s="1"/>
  <c r="ASK591" s="1"/>
  <c r="KG562"/>
  <c r="KG590" s="1"/>
  <c r="KM591" s="1"/>
  <c r="QS562"/>
  <c r="QS590" s="1"/>
  <c r="QY591" s="1"/>
  <c r="UT562"/>
  <c r="UT590" s="1"/>
  <c r="UZ591" s="1"/>
  <c r="APT562"/>
  <c r="APT590" s="1"/>
  <c r="APZ591" s="1"/>
  <c r="CZ562"/>
  <c r="CZ590" s="1"/>
  <c r="DF591" s="1"/>
  <c r="VO562"/>
  <c r="VO590" s="1"/>
  <c r="VU591" s="1"/>
  <c r="YU562"/>
  <c r="YU590" s="1"/>
  <c r="ZA591" s="1"/>
  <c r="ACA562"/>
  <c r="ACA590" s="1"/>
  <c r="ACG591" s="1"/>
  <c r="AFG562"/>
  <c r="AFG590" s="1"/>
  <c r="AFM591" s="1"/>
  <c r="GF562"/>
  <c r="GF590" s="1"/>
  <c r="GL591" s="1"/>
  <c r="OH562"/>
  <c r="OH590" s="1"/>
  <c r="ON591" s="1"/>
  <c r="AJH562"/>
  <c r="AJH590" s="1"/>
  <c r="AJN591" s="1"/>
  <c r="ANI562"/>
  <c r="ANI590" s="1"/>
  <c r="ANO591" s="1"/>
  <c r="ASZ562"/>
  <c r="ASZ590" s="1"/>
  <c r="ATF591" s="1"/>
  <c r="LB562"/>
  <c r="LB590" s="1"/>
  <c r="LH591" s="1"/>
  <c r="RN562"/>
  <c r="RN590" s="1"/>
  <c r="RT591" s="1"/>
  <c r="AIM562"/>
  <c r="AIM590" s="1"/>
  <c r="AIS591" s="1"/>
  <c r="ARJ562"/>
  <c r="ARJ590" s="1"/>
  <c r="ARP591" s="1"/>
  <c r="AO562"/>
  <c r="AO590" s="1"/>
  <c r="AU591" s="1"/>
  <c r="DU562"/>
  <c r="DU590" s="1"/>
  <c r="EA591" s="1"/>
  <c r="WJ562"/>
  <c r="WJ590" s="1"/>
  <c r="WP591" s="1"/>
  <c r="ZP562"/>
  <c r="ZP590" s="1"/>
  <c r="ZV591" s="1"/>
  <c r="ACV562"/>
  <c r="ACV590" s="1"/>
  <c r="ADB591" s="1"/>
  <c r="AGB562"/>
  <c r="AGB590" s="1"/>
  <c r="AGH591" s="1"/>
  <c r="AVJ575"/>
  <c r="AVJ565"/>
  <c r="AVK569"/>
  <c r="AVK572"/>
  <c r="AVJ572"/>
  <c r="AVJ574"/>
  <c r="BI562"/>
  <c r="BI590" s="1"/>
  <c r="BO591" s="1"/>
  <c r="VN562"/>
  <c r="VN590" s="1"/>
  <c r="VT591" s="1"/>
  <c r="AGV562"/>
  <c r="AGV590" s="1"/>
  <c r="AHB591" s="1"/>
  <c r="CY562"/>
  <c r="CY590" s="1"/>
  <c r="DE591" s="1"/>
  <c r="XD562"/>
  <c r="XD590" s="1"/>
  <c r="XJ591" s="1"/>
  <c r="ACU562"/>
  <c r="ACU590" s="1"/>
  <c r="ADA591" s="1"/>
  <c r="GE562"/>
  <c r="GE590" s="1"/>
  <c r="GK591" s="1"/>
  <c r="JK562"/>
  <c r="JK590" s="1"/>
  <c r="JQ591" s="1"/>
  <c r="MQ562"/>
  <c r="MQ590" s="1"/>
  <c r="MW591" s="1"/>
  <c r="PW562"/>
  <c r="PW590" s="1"/>
  <c r="QC591" s="1"/>
  <c r="TC562"/>
  <c r="TC590" s="1"/>
  <c r="TI591" s="1"/>
  <c r="AJG562"/>
  <c r="AJG590" s="1"/>
  <c r="AJM591" s="1"/>
  <c r="AMM562"/>
  <c r="AMM590" s="1"/>
  <c r="AMS591" s="1"/>
  <c r="APS562"/>
  <c r="APS590" s="1"/>
  <c r="APY591" s="1"/>
  <c r="ASY562"/>
  <c r="ASY590" s="1"/>
  <c r="ATE591" s="1"/>
  <c r="AN562"/>
  <c r="AN590" s="1"/>
  <c r="AT591" s="1"/>
  <c r="YT562"/>
  <c r="YT590" s="1"/>
  <c r="YZ591" s="1"/>
  <c r="AFF562"/>
  <c r="AFF590" s="1"/>
  <c r="AFL591" s="1"/>
  <c r="CD562"/>
  <c r="CD590" s="1"/>
  <c r="CJ591" s="1"/>
  <c r="WI562"/>
  <c r="WI590" s="1"/>
  <c r="WO591" s="1"/>
  <c r="ABE562"/>
  <c r="ABE590" s="1"/>
  <c r="ABK591" s="1"/>
  <c r="AGA562"/>
  <c r="AGA590" s="1"/>
  <c r="AGG591" s="1"/>
  <c r="IP562"/>
  <c r="IP590" s="1"/>
  <c r="IV591" s="1"/>
  <c r="LV562"/>
  <c r="LV590" s="1"/>
  <c r="MB591" s="1"/>
  <c r="PB562"/>
  <c r="PB590" s="1"/>
  <c r="PH591" s="1"/>
  <c r="SH562"/>
  <c r="SH590" s="1"/>
  <c r="SN591" s="1"/>
  <c r="AIL562"/>
  <c r="AIL590" s="1"/>
  <c r="AIR591" s="1"/>
  <c r="ALR562"/>
  <c r="ALR590" s="1"/>
  <c r="ALX591" s="1"/>
  <c r="AOX562"/>
  <c r="AOX590" s="1"/>
  <c r="APD591" s="1"/>
  <c r="ASD562"/>
  <c r="ASD590" s="1"/>
  <c r="ASJ591" s="1"/>
  <c r="AVJ564"/>
  <c r="AVK571"/>
  <c r="AVJ569"/>
  <c r="AVK573"/>
  <c r="AVK564"/>
  <c r="ACZ582"/>
  <c r="ADF582" s="1"/>
  <c r="ACZ587"/>
  <c r="ADF587" s="1"/>
  <c r="ACZ584"/>
  <c r="ADF584" s="1"/>
  <c r="ACZ586"/>
  <c r="ADF586" s="1"/>
  <c r="ACZ576"/>
  <c r="ADF576" s="1"/>
  <c r="ACZ579"/>
  <c r="ADF579" s="1"/>
  <c r="ACZ585"/>
  <c r="ADF585" s="1"/>
  <c r="ACZ581"/>
  <c r="ADF581" s="1"/>
  <c r="ACZ580"/>
  <c r="ADF580" s="1"/>
  <c r="ACZ588"/>
  <c r="ADF588" s="1"/>
  <c r="ACZ583"/>
  <c r="ADF583" s="1"/>
  <c r="ACZ566"/>
  <c r="ADF566" s="1"/>
  <c r="ACZ570"/>
  <c r="ADF570" s="1"/>
  <c r="ACZ574"/>
  <c r="ADF574" s="1"/>
  <c r="ACZ571"/>
  <c r="ADF571" s="1"/>
  <c r="ACZ572"/>
  <c r="ADF572" s="1"/>
  <c r="ACZ563"/>
  <c r="ADF563" s="1"/>
  <c r="ACZ564"/>
  <c r="ADF564" s="1"/>
  <c r="ACZ575"/>
  <c r="ADF575" s="1"/>
  <c r="ACZ565"/>
  <c r="ADF565" s="1"/>
  <c r="ACZ573"/>
  <c r="ADF573" s="1"/>
  <c r="ACZ569"/>
  <c r="ADF569" s="1"/>
  <c r="ACZ568"/>
  <c r="ADF568" s="1"/>
  <c r="ACZ567"/>
  <c r="ADF567" s="1"/>
  <c r="WN582"/>
  <c r="WT582" s="1"/>
  <c r="WN587"/>
  <c r="WT587" s="1"/>
  <c r="WN584"/>
  <c r="WT584" s="1"/>
  <c r="WN586"/>
  <c r="WT586" s="1"/>
  <c r="WN576"/>
  <c r="WT576" s="1"/>
  <c r="WN579"/>
  <c r="WT579" s="1"/>
  <c r="WN585"/>
  <c r="WT585" s="1"/>
  <c r="WN581"/>
  <c r="WT581" s="1"/>
  <c r="WN580"/>
  <c r="WT580" s="1"/>
  <c r="WN588"/>
  <c r="WT588" s="1"/>
  <c r="WN583"/>
  <c r="WT583" s="1"/>
  <c r="WN566"/>
  <c r="WT566" s="1"/>
  <c r="WN570"/>
  <c r="WT570" s="1"/>
  <c r="WN574"/>
  <c r="WT574" s="1"/>
  <c r="WN573"/>
  <c r="WT573" s="1"/>
  <c r="WN571"/>
  <c r="WT571" s="1"/>
  <c r="WN572"/>
  <c r="WT572" s="1"/>
  <c r="WN563"/>
  <c r="WT563" s="1"/>
  <c r="WN564"/>
  <c r="WT564" s="1"/>
  <c r="WN575"/>
  <c r="WT575" s="1"/>
  <c r="WN565"/>
  <c r="WT565" s="1"/>
  <c r="WN569"/>
  <c r="WT569" s="1"/>
  <c r="WN568"/>
  <c r="WT568" s="1"/>
  <c r="WN567"/>
  <c r="WT567" s="1"/>
  <c r="AS585"/>
  <c r="AY585" s="1"/>
  <c r="AS581"/>
  <c r="AY581" s="1"/>
  <c r="AS580"/>
  <c r="AY580" s="1"/>
  <c r="AS583"/>
  <c r="AY583" s="1"/>
  <c r="AS579"/>
  <c r="AY579" s="1"/>
  <c r="AS586"/>
  <c r="AY586" s="1"/>
  <c r="AS582"/>
  <c r="AY582" s="1"/>
  <c r="AS587"/>
  <c r="AY587" s="1"/>
  <c r="AS584"/>
  <c r="AY584" s="1"/>
  <c r="AS576"/>
  <c r="AY576" s="1"/>
  <c r="AS588"/>
  <c r="AY588" s="1"/>
  <c r="AS570"/>
  <c r="AY570" s="1"/>
  <c r="AS566"/>
  <c r="AY566" s="1"/>
  <c r="AS573"/>
  <c r="AY573" s="1"/>
  <c r="AS571"/>
  <c r="AY571" s="1"/>
  <c r="AS572"/>
  <c r="AY572" s="1"/>
  <c r="AS563"/>
  <c r="AY563" s="1"/>
  <c r="AS568"/>
  <c r="AY568" s="1"/>
  <c r="AS575"/>
  <c r="AY575" s="1"/>
  <c r="AS565"/>
  <c r="AY565" s="1"/>
  <c r="AS574"/>
  <c r="AY574" s="1"/>
  <c r="AS569"/>
  <c r="AY569" s="1"/>
  <c r="AS564"/>
  <c r="AY564" s="1"/>
  <c r="AS567"/>
  <c r="AY567" s="1"/>
  <c r="UC581"/>
  <c r="UI581" s="1"/>
  <c r="UC584"/>
  <c r="UI584" s="1"/>
  <c r="UC586"/>
  <c r="UI586" s="1"/>
  <c r="UC582"/>
  <c r="UI582" s="1"/>
  <c r="UC588"/>
  <c r="UI588" s="1"/>
  <c r="UC579"/>
  <c r="UI579" s="1"/>
  <c r="UC585"/>
  <c r="UI585" s="1"/>
  <c r="UC580"/>
  <c r="UI580" s="1"/>
  <c r="UC576"/>
  <c r="UI576" s="1"/>
  <c r="UC583"/>
  <c r="UI583" s="1"/>
  <c r="UC587"/>
  <c r="UI587" s="1"/>
  <c r="UC566"/>
  <c r="UI566" s="1"/>
  <c r="UC570"/>
  <c r="UI570" s="1"/>
  <c r="UC573"/>
  <c r="UI573" s="1"/>
  <c r="UC571"/>
  <c r="UI571" s="1"/>
  <c r="UC569"/>
  <c r="UI569" s="1"/>
  <c r="UC563"/>
  <c r="UI563" s="1"/>
  <c r="UC568"/>
  <c r="UI568" s="1"/>
  <c r="UC575"/>
  <c r="UI575" s="1"/>
  <c r="UC574"/>
  <c r="UI574" s="1"/>
  <c r="UC572"/>
  <c r="UI572" s="1"/>
  <c r="UC564"/>
  <c r="UI564" s="1"/>
  <c r="UC567"/>
  <c r="UI567" s="1"/>
  <c r="UC565"/>
  <c r="UI565" s="1"/>
  <c r="AUT581"/>
  <c r="AUZ581" s="1"/>
  <c r="AUT584"/>
  <c r="AUZ584" s="1"/>
  <c r="AUT586"/>
  <c r="AUZ586" s="1"/>
  <c r="AUT582"/>
  <c r="AUZ582" s="1"/>
  <c r="AUT588"/>
  <c r="AUZ588" s="1"/>
  <c r="AUT576"/>
  <c r="AUZ576" s="1"/>
  <c r="AUT579"/>
  <c r="AUZ579" s="1"/>
  <c r="AUT585"/>
  <c r="AUZ585" s="1"/>
  <c r="AUT580"/>
  <c r="AUZ580" s="1"/>
  <c r="AUT583"/>
  <c r="AUZ583" s="1"/>
  <c r="AUT587"/>
  <c r="AUZ587" s="1"/>
  <c r="AUT570"/>
  <c r="AUZ570" s="1"/>
  <c r="AUT566"/>
  <c r="AUZ566" s="1"/>
  <c r="AUT574"/>
  <c r="AUZ574" s="1"/>
  <c r="AUT573"/>
  <c r="AUZ573" s="1"/>
  <c r="AUT563"/>
  <c r="AUZ563" s="1"/>
  <c r="AUT575"/>
  <c r="AUZ575" s="1"/>
  <c r="AUT571"/>
  <c r="AUZ571" s="1"/>
  <c r="AUT569"/>
  <c r="AUZ569" s="1"/>
  <c r="AUT572"/>
  <c r="AUZ572" s="1"/>
  <c r="AUT568"/>
  <c r="AUZ568" s="1"/>
  <c r="AUT564"/>
  <c r="AUZ564" s="1"/>
  <c r="AUT567"/>
  <c r="AUZ567" s="1"/>
  <c r="AUT565"/>
  <c r="AUZ565" s="1"/>
  <c r="ALW583"/>
  <c r="AMC583" s="1"/>
  <c r="ALW581"/>
  <c r="AMC581" s="1"/>
  <c r="ALW584"/>
  <c r="AMC584" s="1"/>
  <c r="ALW582"/>
  <c r="AMC582" s="1"/>
  <c r="ALW588"/>
  <c r="AMC588" s="1"/>
  <c r="ALW585"/>
  <c r="AMC585" s="1"/>
  <c r="ALW580"/>
  <c r="AMC580" s="1"/>
  <c r="ALW586"/>
  <c r="AMC586" s="1"/>
  <c r="ALW587"/>
  <c r="AMC587" s="1"/>
  <c r="ALW576"/>
  <c r="AMC576" s="1"/>
  <c r="ALW579"/>
  <c r="AMC579" s="1"/>
  <c r="ALW566"/>
  <c r="AMC566" s="1"/>
  <c r="ALW570"/>
  <c r="AMC570" s="1"/>
  <c r="ALW573"/>
  <c r="AMC573" s="1"/>
  <c r="ALW571"/>
  <c r="AMC571" s="1"/>
  <c r="ALW569"/>
  <c r="AMC569" s="1"/>
  <c r="ALW572"/>
  <c r="AMC572" s="1"/>
  <c r="ALW564"/>
  <c r="AMC564" s="1"/>
  <c r="ALW565"/>
  <c r="AMC565" s="1"/>
  <c r="ALW574"/>
  <c r="AMC574" s="1"/>
  <c r="ALW563"/>
  <c r="AMC563" s="1"/>
  <c r="ALW568"/>
  <c r="AMC568" s="1"/>
  <c r="ALW575"/>
  <c r="AMC575" s="1"/>
  <c r="ALW567"/>
  <c r="AMC567" s="1"/>
  <c r="MA585"/>
  <c r="MG585" s="1"/>
  <c r="MA580"/>
  <c r="MG580" s="1"/>
  <c r="MA586"/>
  <c r="MG586" s="1"/>
  <c r="MA582"/>
  <c r="MG582" s="1"/>
  <c r="MA588"/>
  <c r="MG588" s="1"/>
  <c r="MA581"/>
  <c r="MG581" s="1"/>
  <c r="MA584"/>
  <c r="MG584" s="1"/>
  <c r="MA583"/>
  <c r="MG583" s="1"/>
  <c r="MA587"/>
  <c r="MG587" s="1"/>
  <c r="MA576"/>
  <c r="MG576" s="1"/>
  <c r="MA579"/>
  <c r="MG579" s="1"/>
  <c r="MA570"/>
  <c r="MG570" s="1"/>
  <c r="MA566"/>
  <c r="MG566" s="1"/>
  <c r="MA574"/>
  <c r="MG574" s="1"/>
  <c r="MA569"/>
  <c r="MG569" s="1"/>
  <c r="MA563"/>
  <c r="MG563" s="1"/>
  <c r="MA564"/>
  <c r="MG564" s="1"/>
  <c r="MA575"/>
  <c r="MG575" s="1"/>
  <c r="MA573"/>
  <c r="MG573" s="1"/>
  <c r="MA571"/>
  <c r="MG571" s="1"/>
  <c r="MA572"/>
  <c r="MG572" s="1"/>
  <c r="MA568"/>
  <c r="MG568" s="1"/>
  <c r="MA567"/>
  <c r="MG567" s="1"/>
  <c r="MA565"/>
  <c r="MG565" s="1"/>
  <c r="AFK585"/>
  <c r="AFQ585" s="1"/>
  <c r="AFK581"/>
  <c r="AFQ581" s="1"/>
  <c r="AFK580"/>
  <c r="AFQ580" s="1"/>
  <c r="AFK586"/>
  <c r="AFQ586" s="1"/>
  <c r="AFK576"/>
  <c r="AFQ576" s="1"/>
  <c r="AFK579"/>
  <c r="AFQ579" s="1"/>
  <c r="AFK583"/>
  <c r="AFQ583" s="1"/>
  <c r="AFK582"/>
  <c r="AFQ582" s="1"/>
  <c r="AFK587"/>
  <c r="AFQ587" s="1"/>
  <c r="AFK584"/>
  <c r="AFQ584" s="1"/>
  <c r="AFK588"/>
  <c r="AFQ588" s="1"/>
  <c r="AFK566"/>
  <c r="AFQ566" s="1"/>
  <c r="AFK570"/>
  <c r="AFQ570" s="1"/>
  <c r="AFK573"/>
  <c r="AFQ573" s="1"/>
  <c r="AFK571"/>
  <c r="AFQ571" s="1"/>
  <c r="AFK572"/>
  <c r="AFQ572" s="1"/>
  <c r="AFK563"/>
  <c r="AFQ563" s="1"/>
  <c r="AFK564"/>
  <c r="AFQ564" s="1"/>
  <c r="AFK575"/>
  <c r="AFQ575" s="1"/>
  <c r="AFK565"/>
  <c r="AFQ565" s="1"/>
  <c r="AFK574"/>
  <c r="AFQ574" s="1"/>
  <c r="AFK569"/>
  <c r="AFQ569" s="1"/>
  <c r="AFK568"/>
  <c r="AFQ568" s="1"/>
  <c r="AFK567"/>
  <c r="AFQ567" s="1"/>
  <c r="YY585"/>
  <c r="ZE585" s="1"/>
  <c r="YY581"/>
  <c r="ZE581" s="1"/>
  <c r="YY580"/>
  <c r="ZE580" s="1"/>
  <c r="YY586"/>
  <c r="ZE586" s="1"/>
  <c r="YY576"/>
  <c r="ZE576" s="1"/>
  <c r="YY579"/>
  <c r="ZE579" s="1"/>
  <c r="YY583"/>
  <c r="ZE583" s="1"/>
  <c r="YY582"/>
  <c r="ZE582" s="1"/>
  <c r="YY587"/>
  <c r="ZE587" s="1"/>
  <c r="YY584"/>
  <c r="ZE584" s="1"/>
  <c r="YY588"/>
  <c r="ZE588" s="1"/>
  <c r="YY570"/>
  <c r="ZE570" s="1"/>
  <c r="YY566"/>
  <c r="ZE566" s="1"/>
  <c r="YY573"/>
  <c r="ZE573" s="1"/>
  <c r="YY571"/>
  <c r="ZE571" s="1"/>
  <c r="YY572"/>
  <c r="ZE572" s="1"/>
  <c r="YY568"/>
  <c r="ZE568" s="1"/>
  <c r="YY564"/>
  <c r="ZE564" s="1"/>
  <c r="YY567"/>
  <c r="ZE567" s="1"/>
  <c r="YY565"/>
  <c r="ZE565" s="1"/>
  <c r="YY574"/>
  <c r="ZE574" s="1"/>
  <c r="YY569"/>
  <c r="ZE569" s="1"/>
  <c r="YY563"/>
  <c r="ZE563" s="1"/>
  <c r="YY575"/>
  <c r="ZE575" s="1"/>
  <c r="DD583"/>
  <c r="DJ583" s="1"/>
  <c r="DD582"/>
  <c r="DJ582" s="1"/>
  <c r="DD587"/>
  <c r="DJ587" s="1"/>
  <c r="DD584"/>
  <c r="DJ584" s="1"/>
  <c r="DD576"/>
  <c r="DJ576" s="1"/>
  <c r="DD586"/>
  <c r="DJ586" s="1"/>
  <c r="DD585"/>
  <c r="DJ585" s="1"/>
  <c r="DD581"/>
  <c r="DJ581" s="1"/>
  <c r="DD580"/>
  <c r="DJ580" s="1"/>
  <c r="DD588"/>
  <c r="DJ588" s="1"/>
  <c r="DD579"/>
  <c r="DJ579" s="1"/>
  <c r="DD570"/>
  <c r="DJ570" s="1"/>
  <c r="DD566"/>
  <c r="DJ566" s="1"/>
  <c r="DD574"/>
  <c r="DJ574" s="1"/>
  <c r="DD573"/>
  <c r="DJ573" s="1"/>
  <c r="DD571"/>
  <c r="DJ571" s="1"/>
  <c r="DD568"/>
  <c r="DJ568" s="1"/>
  <c r="DD564"/>
  <c r="DJ564" s="1"/>
  <c r="DD567"/>
  <c r="DJ567" s="1"/>
  <c r="DD565"/>
  <c r="DJ565" s="1"/>
  <c r="DD569"/>
  <c r="DJ569" s="1"/>
  <c r="DD572"/>
  <c r="DJ572" s="1"/>
  <c r="DD563"/>
  <c r="DJ563" s="1"/>
  <c r="DD575"/>
  <c r="DJ575" s="1"/>
  <c r="QB581"/>
  <c r="QH581" s="1"/>
  <c r="QB584"/>
  <c r="QH584" s="1"/>
  <c r="QB586"/>
  <c r="QH586" s="1"/>
  <c r="QB582"/>
  <c r="QH582" s="1"/>
  <c r="QB576"/>
  <c r="QH576" s="1"/>
  <c r="QB585"/>
  <c r="QH585" s="1"/>
  <c r="QB580"/>
  <c r="QH580" s="1"/>
  <c r="QB588"/>
  <c r="QH588" s="1"/>
  <c r="QB583"/>
  <c r="QH583" s="1"/>
  <c r="QB587"/>
  <c r="QH587" s="1"/>
  <c r="QB579"/>
  <c r="QH579" s="1"/>
  <c r="QB566"/>
  <c r="QH566" s="1"/>
  <c r="QB570"/>
  <c r="QH570" s="1"/>
  <c r="QB571"/>
  <c r="QH571" s="1"/>
  <c r="QB569"/>
  <c r="QH569" s="1"/>
  <c r="QB572"/>
  <c r="QH572" s="1"/>
  <c r="QB568"/>
  <c r="QH568" s="1"/>
  <c r="QB564"/>
  <c r="QH564" s="1"/>
  <c r="QB567"/>
  <c r="QH567" s="1"/>
  <c r="QB574"/>
  <c r="QH574" s="1"/>
  <c r="QB573"/>
  <c r="QH573" s="1"/>
  <c r="QB563"/>
  <c r="QH563" s="1"/>
  <c r="QB575"/>
  <c r="QH575" s="1"/>
  <c r="QB565"/>
  <c r="QH565" s="1"/>
  <c r="ATY583"/>
  <c r="AUE583" s="1"/>
  <c r="ATY581"/>
  <c r="AUE581" s="1"/>
  <c r="ATY584"/>
  <c r="AUE584" s="1"/>
  <c r="ATY586"/>
  <c r="AUE586" s="1"/>
  <c r="ATY587"/>
  <c r="AUE587" s="1"/>
  <c r="ATY579"/>
  <c r="AUE579" s="1"/>
  <c r="ATY585"/>
  <c r="AUE585" s="1"/>
  <c r="ATY580"/>
  <c r="AUE580" s="1"/>
  <c r="ATY576"/>
  <c r="AUE576" s="1"/>
  <c r="ATY582"/>
  <c r="AUE582" s="1"/>
  <c r="ATY588"/>
  <c r="AUE588" s="1"/>
  <c r="ATY566"/>
  <c r="AUE566" s="1"/>
  <c r="ATY570"/>
  <c r="AUE570" s="1"/>
  <c r="ATY574"/>
  <c r="AUE574" s="1"/>
  <c r="ATY571"/>
  <c r="AUE571" s="1"/>
  <c r="ATY569"/>
  <c r="AUE569" s="1"/>
  <c r="ATY564"/>
  <c r="AUE564" s="1"/>
  <c r="ATY573"/>
  <c r="AUE573" s="1"/>
  <c r="ATY572"/>
  <c r="AUE572" s="1"/>
  <c r="ATY563"/>
  <c r="AUE563" s="1"/>
  <c r="ATY568"/>
  <c r="AUE568" s="1"/>
  <c r="ATY575"/>
  <c r="AUE575" s="1"/>
  <c r="ATY567"/>
  <c r="AUE567" s="1"/>
  <c r="ATY565"/>
  <c r="AUE565" s="1"/>
  <c r="AIQ585"/>
  <c r="AIW585" s="1"/>
  <c r="AIQ580"/>
  <c r="AIW580" s="1"/>
  <c r="AIQ586"/>
  <c r="AIW586" s="1"/>
  <c r="AIQ587"/>
  <c r="AIW587" s="1"/>
  <c r="AIQ576"/>
  <c r="AIW576" s="1"/>
  <c r="AIQ583"/>
  <c r="AIW583" s="1"/>
  <c r="AIQ581"/>
  <c r="AIW581" s="1"/>
  <c r="AIQ584"/>
  <c r="AIW584" s="1"/>
  <c r="AIQ582"/>
  <c r="AIW582" s="1"/>
  <c r="AIQ588"/>
  <c r="AIW588" s="1"/>
  <c r="AIQ579"/>
  <c r="AIW579" s="1"/>
  <c r="AIQ566"/>
  <c r="AIW566" s="1"/>
  <c r="AIQ570"/>
  <c r="AIW570" s="1"/>
  <c r="AIQ574"/>
  <c r="AIW574" s="1"/>
  <c r="AIQ573"/>
  <c r="AIW573" s="1"/>
  <c r="AIQ571"/>
  <c r="AIW571" s="1"/>
  <c r="AIQ572"/>
  <c r="AIW572" s="1"/>
  <c r="AIQ563"/>
  <c r="AIW563" s="1"/>
  <c r="AIQ564"/>
  <c r="AIW564" s="1"/>
  <c r="AIQ575"/>
  <c r="AIW575" s="1"/>
  <c r="AIQ565"/>
  <c r="AIW565" s="1"/>
  <c r="AIQ569"/>
  <c r="AIW569" s="1"/>
  <c r="AIQ568"/>
  <c r="AIW568" s="1"/>
  <c r="AIQ567"/>
  <c r="AIW567" s="1"/>
  <c r="LF583"/>
  <c r="LL583" s="1"/>
  <c r="LF581"/>
  <c r="LL581" s="1"/>
  <c r="LF584"/>
  <c r="LL584" s="1"/>
  <c r="LF582"/>
  <c r="LL582" s="1"/>
  <c r="LF579"/>
  <c r="LL579" s="1"/>
  <c r="LF585"/>
  <c r="LL585" s="1"/>
  <c r="LF580"/>
  <c r="LL580" s="1"/>
  <c r="LF588"/>
  <c r="LL588" s="1"/>
  <c r="LF586"/>
  <c r="LL586" s="1"/>
  <c r="LF587"/>
  <c r="LL587" s="1"/>
  <c r="LF576"/>
  <c r="LL576" s="1"/>
  <c r="LF570"/>
  <c r="LL570" s="1"/>
  <c r="LF566"/>
  <c r="LL566" s="1"/>
  <c r="LF574"/>
  <c r="LL574" s="1"/>
  <c r="LF571"/>
  <c r="LL571" s="1"/>
  <c r="LF569"/>
  <c r="LL569" s="1"/>
  <c r="LF563"/>
  <c r="LL563" s="1"/>
  <c r="LF564"/>
  <c r="LL564" s="1"/>
  <c r="LF567"/>
  <c r="LL567" s="1"/>
  <c r="LF565"/>
  <c r="LL565" s="1"/>
  <c r="LF573"/>
  <c r="LL573" s="1"/>
  <c r="LF572"/>
  <c r="LL572" s="1"/>
  <c r="LF568"/>
  <c r="LL568" s="1"/>
  <c r="LF575"/>
  <c r="LL575" s="1"/>
  <c r="X583"/>
  <c r="AD583" s="1"/>
  <c r="X582"/>
  <c r="AD582" s="1"/>
  <c r="X587"/>
  <c r="AD587" s="1"/>
  <c r="X584"/>
  <c r="AD584" s="1"/>
  <c r="X576"/>
  <c r="AD576" s="1"/>
  <c r="X586"/>
  <c r="AD586" s="1"/>
  <c r="X585"/>
  <c r="AD585" s="1"/>
  <c r="X581"/>
  <c r="AD581" s="1"/>
  <c r="X580"/>
  <c r="AD580" s="1"/>
  <c r="X588"/>
  <c r="AD588" s="1"/>
  <c r="X579"/>
  <c r="AD579" s="1"/>
  <c r="X566"/>
  <c r="AD566" s="1"/>
  <c r="X570"/>
  <c r="AD570" s="1"/>
  <c r="X574"/>
  <c r="AD574" s="1"/>
  <c r="X569"/>
  <c r="AD569" s="1"/>
  <c r="X563"/>
  <c r="AD563" s="1"/>
  <c r="X575"/>
  <c r="AD575" s="1"/>
  <c r="X573"/>
  <c r="AD573" s="1"/>
  <c r="X571"/>
  <c r="AD571" s="1"/>
  <c r="X572"/>
  <c r="AD572" s="1"/>
  <c r="X568"/>
  <c r="AD568" s="1"/>
  <c r="X564"/>
  <c r="AD564" s="1"/>
  <c r="X567"/>
  <c r="AD567" s="1"/>
  <c r="X565"/>
  <c r="AD565" s="1"/>
  <c r="AEP582"/>
  <c r="AEV582" s="1"/>
  <c r="AEP587"/>
  <c r="AEV587" s="1"/>
  <c r="AEP584"/>
  <c r="AEV584" s="1"/>
  <c r="AEP583"/>
  <c r="AEV583" s="1"/>
  <c r="AEP576"/>
  <c r="AEV576" s="1"/>
  <c r="AEP579"/>
  <c r="AEV579" s="1"/>
  <c r="AEP585"/>
  <c r="AEV585" s="1"/>
  <c r="AEP581"/>
  <c r="AEV581" s="1"/>
  <c r="AEP580"/>
  <c r="AEV580" s="1"/>
  <c r="AEP588"/>
  <c r="AEV588" s="1"/>
  <c r="AEP586"/>
  <c r="AEV586" s="1"/>
  <c r="AEP566"/>
  <c r="AEV566" s="1"/>
  <c r="AEP570"/>
  <c r="AEV570" s="1"/>
  <c r="AEP574"/>
  <c r="AEV574" s="1"/>
  <c r="AEP573"/>
  <c r="AEV573" s="1"/>
  <c r="AEP569"/>
  <c r="AEV569" s="1"/>
  <c r="AEP568"/>
  <c r="AEV568" s="1"/>
  <c r="AEP567"/>
  <c r="AEV567" s="1"/>
  <c r="AEP571"/>
  <c r="AEV571" s="1"/>
  <c r="AEP572"/>
  <c r="AEV572" s="1"/>
  <c r="AEP563"/>
  <c r="AEV563" s="1"/>
  <c r="AEP564"/>
  <c r="AEV564" s="1"/>
  <c r="AEP575"/>
  <c r="AEV575" s="1"/>
  <c r="AEP565"/>
  <c r="AEV565" s="1"/>
  <c r="YD582"/>
  <c r="YJ582" s="1"/>
  <c r="YD587"/>
  <c r="YJ587" s="1"/>
  <c r="YD584"/>
  <c r="YJ584" s="1"/>
  <c r="YD583"/>
  <c r="YJ583" s="1"/>
  <c r="YD576"/>
  <c r="YJ576" s="1"/>
  <c r="YD579"/>
  <c r="YJ579" s="1"/>
  <c r="YD585"/>
  <c r="YJ585" s="1"/>
  <c r="YD581"/>
  <c r="YJ581" s="1"/>
  <c r="YD580"/>
  <c r="YJ580" s="1"/>
  <c r="YD588"/>
  <c r="YJ588" s="1"/>
  <c r="YD586"/>
  <c r="YJ586" s="1"/>
  <c r="YD566"/>
  <c r="YJ566" s="1"/>
  <c r="YD570"/>
  <c r="YJ570" s="1"/>
  <c r="YD574"/>
  <c r="YJ574" s="1"/>
  <c r="YD569"/>
  <c r="YJ569" s="1"/>
  <c r="YD568"/>
  <c r="YJ568" s="1"/>
  <c r="YD567"/>
  <c r="YJ567" s="1"/>
  <c r="YD573"/>
  <c r="YJ573" s="1"/>
  <c r="YD571"/>
  <c r="YJ571" s="1"/>
  <c r="YD572"/>
  <c r="YJ572" s="1"/>
  <c r="YD563"/>
  <c r="YJ563" s="1"/>
  <c r="YD564"/>
  <c r="YJ564" s="1"/>
  <c r="YD575"/>
  <c r="YJ575" s="1"/>
  <c r="YD565"/>
  <c r="YJ565" s="1"/>
  <c r="CI585"/>
  <c r="CO585" s="1"/>
  <c r="CI581"/>
  <c r="CO581" s="1"/>
  <c r="CI580"/>
  <c r="CO580" s="1"/>
  <c r="CI583"/>
  <c r="CO583" s="1"/>
  <c r="CI576"/>
  <c r="CO576" s="1"/>
  <c r="CI579"/>
  <c r="CO579" s="1"/>
  <c r="CI586"/>
  <c r="CO586" s="1"/>
  <c r="CI582"/>
  <c r="CO582" s="1"/>
  <c r="CI587"/>
  <c r="CO587" s="1"/>
  <c r="CI584"/>
  <c r="CO584" s="1"/>
  <c r="CI588"/>
  <c r="CO588" s="1"/>
  <c r="CI566"/>
  <c r="CO566" s="1"/>
  <c r="CI570"/>
  <c r="CO570" s="1"/>
  <c r="CI569"/>
  <c r="CO569" s="1"/>
  <c r="CI563"/>
  <c r="CO563" s="1"/>
  <c r="CI564"/>
  <c r="CO564" s="1"/>
  <c r="CI574"/>
  <c r="CO574" s="1"/>
  <c r="CI573"/>
  <c r="CO573" s="1"/>
  <c r="CI571"/>
  <c r="CO571" s="1"/>
  <c r="CI572"/>
  <c r="CO572" s="1"/>
  <c r="CI568"/>
  <c r="CO568" s="1"/>
  <c r="CI575"/>
  <c r="CO575" s="1"/>
  <c r="CI567"/>
  <c r="CO567" s="1"/>
  <c r="CI565"/>
  <c r="CO565" s="1"/>
  <c r="AKG585"/>
  <c r="AKM585" s="1"/>
  <c r="AKG580"/>
  <c r="AKM580" s="1"/>
  <c r="AKG576"/>
  <c r="AKM576" s="1"/>
  <c r="AKG582"/>
  <c r="AKM582" s="1"/>
  <c r="AKG588"/>
  <c r="AKM588" s="1"/>
  <c r="AKG579"/>
  <c r="AKM579" s="1"/>
  <c r="AKG583"/>
  <c r="AKM583" s="1"/>
  <c r="AKG581"/>
  <c r="AKM581" s="1"/>
  <c r="AKG584"/>
  <c r="AKM584" s="1"/>
  <c r="AKG586"/>
  <c r="AKM586" s="1"/>
  <c r="AKG587"/>
  <c r="AKM587" s="1"/>
  <c r="AKG566"/>
  <c r="AKM566" s="1"/>
  <c r="AKG570"/>
  <c r="AKM570" s="1"/>
  <c r="AKG573"/>
  <c r="AKM573" s="1"/>
  <c r="AKG567"/>
  <c r="AKM567" s="1"/>
  <c r="AKG565"/>
  <c r="AKM565" s="1"/>
  <c r="AKG574"/>
  <c r="AKM574" s="1"/>
  <c r="AKG571"/>
  <c r="AKM571" s="1"/>
  <c r="AKG569"/>
  <c r="AKM569" s="1"/>
  <c r="AKG572"/>
  <c r="AKM572" s="1"/>
  <c r="AKG563"/>
  <c r="AKM563" s="1"/>
  <c r="AKG568"/>
  <c r="AKM568" s="1"/>
  <c r="AKG564"/>
  <c r="AKM564" s="1"/>
  <c r="AKG575"/>
  <c r="AKM575" s="1"/>
  <c r="HE585"/>
  <c r="HK585" s="1"/>
  <c r="HE580"/>
  <c r="HK580" s="1"/>
  <c r="HE586"/>
  <c r="HK586" s="1"/>
  <c r="HE581"/>
  <c r="HK581" s="1"/>
  <c r="HE576"/>
  <c r="HK576" s="1"/>
  <c r="HE582"/>
  <c r="HK582" s="1"/>
  <c r="HE588"/>
  <c r="HK588" s="1"/>
  <c r="HE584"/>
  <c r="HK584" s="1"/>
  <c r="HE583"/>
  <c r="HK583" s="1"/>
  <c r="HE587"/>
  <c r="HK587" s="1"/>
  <c r="HE579"/>
  <c r="HK579" s="1"/>
  <c r="HE566"/>
  <c r="HK566" s="1"/>
  <c r="HE570"/>
  <c r="HK570" s="1"/>
  <c r="HE574"/>
  <c r="HK574" s="1"/>
  <c r="HE571"/>
  <c r="HK571" s="1"/>
  <c r="HE569"/>
  <c r="HK569" s="1"/>
  <c r="HE572"/>
  <c r="HK572" s="1"/>
  <c r="HE563"/>
  <c r="HK563" s="1"/>
  <c r="HE564"/>
  <c r="HK564" s="1"/>
  <c r="HE573"/>
  <c r="HK573" s="1"/>
  <c r="HE568"/>
  <c r="HK568" s="1"/>
  <c r="HE575"/>
  <c r="HK575" s="1"/>
  <c r="HE567"/>
  <c r="HK567" s="1"/>
  <c r="HE565"/>
  <c r="HK565" s="1"/>
  <c r="ANM583"/>
  <c r="ANS583" s="1"/>
  <c r="ANM581"/>
  <c r="ANS581" s="1"/>
  <c r="ANM584"/>
  <c r="ANS584" s="1"/>
  <c r="ANM576"/>
  <c r="ANS576" s="1"/>
  <c r="ANM582"/>
  <c r="ANS582" s="1"/>
  <c r="ANM588"/>
  <c r="ANS588" s="1"/>
  <c r="ANM585"/>
  <c r="ANS585" s="1"/>
  <c r="ANM580"/>
  <c r="ANS580" s="1"/>
  <c r="ANM586"/>
  <c r="ANS586" s="1"/>
  <c r="ANM587"/>
  <c r="ANS587" s="1"/>
  <c r="ANM579"/>
  <c r="ANS579" s="1"/>
  <c r="ANM570"/>
  <c r="ANS570" s="1"/>
  <c r="ANM566"/>
  <c r="ANS566" s="1"/>
  <c r="ANM574"/>
  <c r="ANS574" s="1"/>
  <c r="ANM573"/>
  <c r="ANS573" s="1"/>
  <c r="ANM571"/>
  <c r="ANS571" s="1"/>
  <c r="ANM572"/>
  <c r="ANS572" s="1"/>
  <c r="ANM563"/>
  <c r="ANS563" s="1"/>
  <c r="ANM564"/>
  <c r="ANS564" s="1"/>
  <c r="ANM567"/>
  <c r="ANS567" s="1"/>
  <c r="ANM565"/>
  <c r="ANS565" s="1"/>
  <c r="ANM569"/>
  <c r="ANS569" s="1"/>
  <c r="ANM568"/>
  <c r="ANS568" s="1"/>
  <c r="ANM575"/>
  <c r="ANS575" s="1"/>
  <c r="QW585"/>
  <c r="RC585" s="1"/>
  <c r="QW580"/>
  <c r="RC580" s="1"/>
  <c r="QW576"/>
  <c r="RC576" s="1"/>
  <c r="QW583"/>
  <c r="RC583" s="1"/>
  <c r="QW587"/>
  <c r="RC587" s="1"/>
  <c r="QW581"/>
  <c r="RC581" s="1"/>
  <c r="QW584"/>
  <c r="RC584" s="1"/>
  <c r="QW586"/>
  <c r="RC586" s="1"/>
  <c r="QW582"/>
  <c r="RC582" s="1"/>
  <c r="QW588"/>
  <c r="RC588" s="1"/>
  <c r="QW579"/>
  <c r="RC579" s="1"/>
  <c r="QW570"/>
  <c r="RC570" s="1"/>
  <c r="QW566"/>
  <c r="RC566" s="1"/>
  <c r="QW571"/>
  <c r="RC571" s="1"/>
  <c r="QW569"/>
  <c r="RC569" s="1"/>
  <c r="QW572"/>
  <c r="RC572" s="1"/>
  <c r="QW563"/>
  <c r="RC563" s="1"/>
  <c r="QW564"/>
  <c r="RC564" s="1"/>
  <c r="QW567"/>
  <c r="RC567" s="1"/>
  <c r="QW565"/>
  <c r="RC565" s="1"/>
  <c r="QW574"/>
  <c r="RC574" s="1"/>
  <c r="QW573"/>
  <c r="RC573" s="1"/>
  <c r="QW568"/>
  <c r="RC568" s="1"/>
  <c r="QW575"/>
  <c r="RC575" s="1"/>
  <c r="AHA585"/>
  <c r="AHG585" s="1"/>
  <c r="AHA581"/>
  <c r="AHG581" s="1"/>
  <c r="AHA580"/>
  <c r="AHG580" s="1"/>
  <c r="AHA586"/>
  <c r="AHG586" s="1"/>
  <c r="AHA583"/>
  <c r="AHG583" s="1"/>
  <c r="AHA582"/>
  <c r="AHG582" s="1"/>
  <c r="AHA587"/>
  <c r="AHG587" s="1"/>
  <c r="AHA584"/>
  <c r="AHG584" s="1"/>
  <c r="AHA576"/>
  <c r="AHG576" s="1"/>
  <c r="AHA588"/>
  <c r="AHG588" s="1"/>
  <c r="AHA579"/>
  <c r="AHG579" s="1"/>
  <c r="AHA566"/>
  <c r="AHG566" s="1"/>
  <c r="AHA570"/>
  <c r="AHG570" s="1"/>
  <c r="AHA573"/>
  <c r="AHG573" s="1"/>
  <c r="AHA572"/>
  <c r="AHG572" s="1"/>
  <c r="AHA568"/>
  <c r="AHG568" s="1"/>
  <c r="AHA575"/>
  <c r="AHG575" s="1"/>
  <c r="AHA567"/>
  <c r="AHG567" s="1"/>
  <c r="AHA565"/>
  <c r="AHG565" s="1"/>
  <c r="AHA574"/>
  <c r="AHG574" s="1"/>
  <c r="AHA571"/>
  <c r="AHG571" s="1"/>
  <c r="AHA569"/>
  <c r="AHG569" s="1"/>
  <c r="AHA563"/>
  <c r="AHG563" s="1"/>
  <c r="AHA564"/>
  <c r="AHG564" s="1"/>
  <c r="AAO585"/>
  <c r="AAU585" s="1"/>
  <c r="AAO581"/>
  <c r="AAU581" s="1"/>
  <c r="AAO580"/>
  <c r="AAU580" s="1"/>
  <c r="AAO586"/>
  <c r="AAU586" s="1"/>
  <c r="AAO579"/>
  <c r="AAU579" s="1"/>
  <c r="AAO583"/>
  <c r="AAU583" s="1"/>
  <c r="AAO582"/>
  <c r="AAU582" s="1"/>
  <c r="AAO587"/>
  <c r="AAU587" s="1"/>
  <c r="AAO584"/>
  <c r="AAU584" s="1"/>
  <c r="AAO576"/>
  <c r="AAU576" s="1"/>
  <c r="AAO588"/>
  <c r="AAU588" s="1"/>
  <c r="AAO566"/>
  <c r="AAU566" s="1"/>
  <c r="AAO570"/>
  <c r="AAU570" s="1"/>
  <c r="AAO573"/>
  <c r="AAU573" s="1"/>
  <c r="AAO575"/>
  <c r="AAU575" s="1"/>
  <c r="AAO574"/>
  <c r="AAU574" s="1"/>
  <c r="AAO571"/>
  <c r="AAU571" s="1"/>
  <c r="AAO569"/>
  <c r="AAU569" s="1"/>
  <c r="AAO572"/>
  <c r="AAU572" s="1"/>
  <c r="AAO563"/>
  <c r="AAU563" s="1"/>
  <c r="AAO568"/>
  <c r="AAU568" s="1"/>
  <c r="AAO564"/>
  <c r="AAU564" s="1"/>
  <c r="AAO567"/>
  <c r="AAU567" s="1"/>
  <c r="AAO565"/>
  <c r="AAU565" s="1"/>
  <c r="ET583"/>
  <c r="EZ583" s="1"/>
  <c r="ET582"/>
  <c r="EZ582" s="1"/>
  <c r="ET587"/>
  <c r="EZ587" s="1"/>
  <c r="ET584"/>
  <c r="EZ584" s="1"/>
  <c r="ET576"/>
  <c r="EZ576" s="1"/>
  <c r="ET586"/>
  <c r="EZ586" s="1"/>
  <c r="ET585"/>
  <c r="EZ585" s="1"/>
  <c r="ET581"/>
  <c r="EZ581" s="1"/>
  <c r="ET580"/>
  <c r="EZ580" s="1"/>
  <c r="ET588"/>
  <c r="EZ588" s="1"/>
  <c r="ET579"/>
  <c r="EZ579" s="1"/>
  <c r="ET566"/>
  <c r="EZ566" s="1"/>
  <c r="ET570"/>
  <c r="EZ570" s="1"/>
  <c r="ET574"/>
  <c r="EZ574" s="1"/>
  <c r="ET573"/>
  <c r="EZ573" s="1"/>
  <c r="ET567"/>
  <c r="EZ567" s="1"/>
  <c r="ET565"/>
  <c r="EZ565" s="1"/>
  <c r="ET571"/>
  <c r="EZ571" s="1"/>
  <c r="ET569"/>
  <c r="EZ569" s="1"/>
  <c r="ET572"/>
  <c r="EZ572" s="1"/>
  <c r="ET563"/>
  <c r="EZ563" s="1"/>
  <c r="ET568"/>
  <c r="EZ568" s="1"/>
  <c r="ET564"/>
  <c r="EZ564" s="1"/>
  <c r="ET575"/>
  <c r="EZ575" s="1"/>
  <c r="ASI585"/>
  <c r="ASO585" s="1"/>
  <c r="ASI580"/>
  <c r="ASO580" s="1"/>
  <c r="ASI588"/>
  <c r="ASO588" s="1"/>
  <c r="ASI582"/>
  <c r="ASO582" s="1"/>
  <c r="ASI576"/>
  <c r="ASO576" s="1"/>
  <c r="ASI583"/>
  <c r="ASO583" s="1"/>
  <c r="ASI581"/>
  <c r="ASO581" s="1"/>
  <c r="ASI584"/>
  <c r="ASO584" s="1"/>
  <c r="ASI586"/>
  <c r="ASO586" s="1"/>
  <c r="ASI587"/>
  <c r="ASO587" s="1"/>
  <c r="ASI579"/>
  <c r="ASO579" s="1"/>
  <c r="ASI566"/>
  <c r="ASO566" s="1"/>
  <c r="ASI570"/>
  <c r="ASO570" s="1"/>
  <c r="ASI574"/>
  <c r="ASO574" s="1"/>
  <c r="ASI569"/>
  <c r="ASO569" s="1"/>
  <c r="ASI564"/>
  <c r="ASO564" s="1"/>
  <c r="ASI567"/>
  <c r="ASO567" s="1"/>
  <c r="ASI573"/>
  <c r="ASO573" s="1"/>
  <c r="ASI571"/>
  <c r="ASO571" s="1"/>
  <c r="ASI572"/>
  <c r="ASO572" s="1"/>
  <c r="ASI563"/>
  <c r="ASO563" s="1"/>
  <c r="ASI568"/>
  <c r="ASO568" s="1"/>
  <c r="ASI575"/>
  <c r="ASO575" s="1"/>
  <c r="ASI565"/>
  <c r="ASO565" s="1"/>
  <c r="OL581"/>
  <c r="OR581" s="1"/>
  <c r="OL584"/>
  <c r="OR584" s="1"/>
  <c r="OL583"/>
  <c r="OR583" s="1"/>
  <c r="OL587"/>
  <c r="OR587" s="1"/>
  <c r="OL576"/>
  <c r="OR576" s="1"/>
  <c r="OL585"/>
  <c r="OR585" s="1"/>
  <c r="OL580"/>
  <c r="OR580" s="1"/>
  <c r="OL588"/>
  <c r="OR588" s="1"/>
  <c r="OL586"/>
  <c r="OR586" s="1"/>
  <c r="OL582"/>
  <c r="OR582" s="1"/>
  <c r="OL579"/>
  <c r="OR579" s="1"/>
  <c r="OL566"/>
  <c r="OR566" s="1"/>
  <c r="OL570"/>
  <c r="OR570" s="1"/>
  <c r="OL574"/>
  <c r="OR574" s="1"/>
  <c r="OL573"/>
  <c r="OR573" s="1"/>
  <c r="OL572"/>
  <c r="OR572" s="1"/>
  <c r="OL564"/>
  <c r="OR564" s="1"/>
  <c r="OL567"/>
  <c r="OR567" s="1"/>
  <c r="OL565"/>
  <c r="OR565" s="1"/>
  <c r="OL571"/>
  <c r="OR571" s="1"/>
  <c r="OL569"/>
  <c r="OR569" s="1"/>
  <c r="OL563"/>
  <c r="OR563" s="1"/>
  <c r="OL568"/>
  <c r="OR568" s="1"/>
  <c r="OL575"/>
  <c r="OR575" s="1"/>
  <c r="APX581"/>
  <c r="AQD581" s="1"/>
  <c r="APX584"/>
  <c r="AQD584" s="1"/>
  <c r="APX583"/>
  <c r="AQD583" s="1"/>
  <c r="APX587"/>
  <c r="AQD587" s="1"/>
  <c r="APX576"/>
  <c r="AQD576" s="1"/>
  <c r="APX579"/>
  <c r="AQD579" s="1"/>
  <c r="APX585"/>
  <c r="AQD585" s="1"/>
  <c r="APX580"/>
  <c r="AQD580" s="1"/>
  <c r="APX588"/>
  <c r="AQD588" s="1"/>
  <c r="APX586"/>
  <c r="AQD586" s="1"/>
  <c r="APX582"/>
  <c r="AQD582" s="1"/>
  <c r="APX570"/>
  <c r="AQD570" s="1"/>
  <c r="APX566"/>
  <c r="AQD566" s="1"/>
  <c r="APX574"/>
  <c r="AQD574" s="1"/>
  <c r="APX569"/>
  <c r="AQD569" s="1"/>
  <c r="APX572"/>
  <c r="AQD572" s="1"/>
  <c r="APX568"/>
  <c r="AQD568" s="1"/>
  <c r="APX565"/>
  <c r="AQD565" s="1"/>
  <c r="APX573"/>
  <c r="AQD573" s="1"/>
  <c r="APX571"/>
  <c r="AQD571" s="1"/>
  <c r="APX563"/>
  <c r="AQD563" s="1"/>
  <c r="APX564"/>
  <c r="AQD564" s="1"/>
  <c r="APX575"/>
  <c r="AQD575" s="1"/>
  <c r="APX567"/>
  <c r="AQD567" s="1"/>
  <c r="TH585"/>
  <c r="TN585" s="1"/>
  <c r="TH580"/>
  <c r="TN580" s="1"/>
  <c r="TH588"/>
  <c r="TN588" s="1"/>
  <c r="TH583"/>
  <c r="TN583" s="1"/>
  <c r="TH587"/>
  <c r="TN587" s="1"/>
  <c r="TH581"/>
  <c r="TN581" s="1"/>
  <c r="TH584"/>
  <c r="TN584" s="1"/>
  <c r="TH586"/>
  <c r="TN586" s="1"/>
  <c r="TH582"/>
  <c r="TN582" s="1"/>
  <c r="TH576"/>
  <c r="TN576" s="1"/>
  <c r="TH579"/>
  <c r="TN579" s="1"/>
  <c r="TH566"/>
  <c r="TN566" s="1"/>
  <c r="TH570"/>
  <c r="TN570" s="1"/>
  <c r="TH574"/>
  <c r="TN574" s="1"/>
  <c r="TH573"/>
  <c r="TN573" s="1"/>
  <c r="TH568"/>
  <c r="TN568" s="1"/>
  <c r="TH575"/>
  <c r="TN575" s="1"/>
  <c r="TH567"/>
  <c r="TN567" s="1"/>
  <c r="TH571"/>
  <c r="TN571" s="1"/>
  <c r="TH569"/>
  <c r="TN569" s="1"/>
  <c r="TH572"/>
  <c r="TN572" s="1"/>
  <c r="TH563"/>
  <c r="TN563" s="1"/>
  <c r="TH564"/>
  <c r="TN564" s="1"/>
  <c r="TH565"/>
  <c r="TN565" s="1"/>
  <c r="JP585"/>
  <c r="JV585" s="1"/>
  <c r="JP580"/>
  <c r="JV580" s="1"/>
  <c r="JP588"/>
  <c r="JV588" s="1"/>
  <c r="JP586"/>
  <c r="JV586" s="1"/>
  <c r="JP587"/>
  <c r="JV587" s="1"/>
  <c r="JP576"/>
  <c r="JV576" s="1"/>
  <c r="JP583"/>
  <c r="JV583" s="1"/>
  <c r="JP581"/>
  <c r="JV581" s="1"/>
  <c r="JP584"/>
  <c r="JV584" s="1"/>
  <c r="JP582"/>
  <c r="JV582" s="1"/>
  <c r="JP579"/>
  <c r="JV579" s="1"/>
  <c r="JP570"/>
  <c r="JV570" s="1"/>
  <c r="JP566"/>
  <c r="JV566" s="1"/>
  <c r="JP573"/>
  <c r="JV573" s="1"/>
  <c r="JP571"/>
  <c r="JV571" s="1"/>
  <c r="JP572"/>
  <c r="JV572" s="1"/>
  <c r="JP568"/>
  <c r="JV568" s="1"/>
  <c r="JP564"/>
  <c r="JV564" s="1"/>
  <c r="JP567"/>
  <c r="JV567" s="1"/>
  <c r="JP565"/>
  <c r="JV565" s="1"/>
  <c r="JP574"/>
  <c r="JV574" s="1"/>
  <c r="JP569"/>
  <c r="JV569" s="1"/>
  <c r="JP563"/>
  <c r="JV563" s="1"/>
  <c r="JP575"/>
  <c r="JV575" s="1"/>
  <c r="S562"/>
  <c r="S590" s="1"/>
  <c r="Y591" s="1"/>
  <c r="AVJ563"/>
  <c r="HA562"/>
  <c r="HA590" s="1"/>
  <c r="HG591" s="1"/>
  <c r="PC562"/>
  <c r="PC590" s="1"/>
  <c r="PI591" s="1"/>
  <c r="AKC562"/>
  <c r="AKC590" s="1"/>
  <c r="AKI591" s="1"/>
  <c r="AOD562"/>
  <c r="AOD590" s="1"/>
  <c r="AOJ591" s="1"/>
  <c r="HV562"/>
  <c r="HV590" s="1"/>
  <c r="IB591" s="1"/>
  <c r="LW562"/>
  <c r="LW590" s="1"/>
  <c r="MC591" s="1"/>
  <c r="SI562"/>
  <c r="SI590" s="1"/>
  <c r="SO591" s="1"/>
  <c r="ALS562"/>
  <c r="ALS590" s="1"/>
  <c r="ALY591" s="1"/>
  <c r="ATU562"/>
  <c r="ATU590" s="1"/>
  <c r="AUA591" s="1"/>
  <c r="BJ562"/>
  <c r="BJ590" s="1"/>
  <c r="BP591" s="1"/>
  <c r="EP562"/>
  <c r="EP590" s="1"/>
  <c r="EV591" s="1"/>
  <c r="XE562"/>
  <c r="XE590" s="1"/>
  <c r="XK591" s="1"/>
  <c r="AAK562"/>
  <c r="AAK590" s="1"/>
  <c r="AAQ591" s="1"/>
  <c r="ADQ562"/>
  <c r="ADQ590" s="1"/>
  <c r="ADW591" s="1"/>
  <c r="AGW562"/>
  <c r="AGW590" s="1"/>
  <c r="AHC591" s="1"/>
  <c r="IQ562"/>
  <c r="IQ590" s="1"/>
  <c r="IW591" s="1"/>
  <c r="PX562"/>
  <c r="PX590" s="1"/>
  <c r="QD591" s="1"/>
  <c r="AKX562"/>
  <c r="AKX590" s="1"/>
  <c r="ALD591" s="1"/>
  <c r="AQO562"/>
  <c r="AQO590" s="1"/>
  <c r="AQU591" s="1"/>
  <c r="JL562"/>
  <c r="JL590" s="1"/>
  <c r="JR591" s="1"/>
  <c r="NM562"/>
  <c r="NM590" s="1"/>
  <c r="NS591" s="1"/>
  <c r="TD562"/>
  <c r="TD590" s="1"/>
  <c r="TJ591" s="1"/>
  <c r="AOY562"/>
  <c r="AOY590" s="1"/>
  <c r="APE591" s="1"/>
  <c r="AUP562"/>
  <c r="AUP590" s="1"/>
  <c r="AUV591" s="1"/>
  <c r="CE562"/>
  <c r="CE590" s="1"/>
  <c r="CK591" s="1"/>
  <c r="FK562"/>
  <c r="FK590" s="1"/>
  <c r="FQ591" s="1"/>
  <c r="XZ562"/>
  <c r="XZ590" s="1"/>
  <c r="YF591" s="1"/>
  <c r="ABF562"/>
  <c r="ABF590" s="1"/>
  <c r="ABL591" s="1"/>
  <c r="AEL562"/>
  <c r="AEL590" s="1"/>
  <c r="AER591" s="1"/>
  <c r="AHR562"/>
  <c r="AHR590" s="1"/>
  <c r="AHX591" s="1"/>
  <c r="EO562"/>
  <c r="EO590" s="1"/>
  <c r="EU591" s="1"/>
  <c r="ABZ562"/>
  <c r="ABZ590" s="1"/>
  <c r="ACF591" s="1"/>
  <c r="FJ562"/>
  <c r="FJ590" s="1"/>
  <c r="FP591" s="1"/>
  <c r="ZO562"/>
  <c r="ZO590" s="1"/>
  <c r="ZU591" s="1"/>
  <c r="AEK562"/>
  <c r="AEK590" s="1"/>
  <c r="AEQ591" s="1"/>
  <c r="HU562"/>
  <c r="HU590" s="1"/>
  <c r="IA591" s="1"/>
  <c r="LA562"/>
  <c r="LA590" s="1"/>
  <c r="LG591" s="1"/>
  <c r="OG562"/>
  <c r="OG590" s="1"/>
  <c r="OM591" s="1"/>
  <c r="RM562"/>
  <c r="RM590" s="1"/>
  <c r="RS591" s="1"/>
  <c r="US562"/>
  <c r="US590" s="1"/>
  <c r="UY591" s="1"/>
  <c r="AKW562"/>
  <c r="AKW590" s="1"/>
  <c r="ALC591" s="1"/>
  <c r="AOC562"/>
  <c r="AOC590" s="1"/>
  <c r="AOI591" s="1"/>
  <c r="ARI562"/>
  <c r="ARI590" s="1"/>
  <c r="ARO591" s="1"/>
  <c r="AUO562"/>
  <c r="AUO590" s="1"/>
  <c r="AUU591" s="1"/>
  <c r="AAJ562"/>
  <c r="AAJ590" s="1"/>
  <c r="AAP591" s="1"/>
  <c r="AHQ562"/>
  <c r="AHQ590" s="1"/>
  <c r="AHW591" s="1"/>
  <c r="DT562"/>
  <c r="DT590" s="1"/>
  <c r="DZ591" s="1"/>
  <c r="XY562"/>
  <c r="XY590" s="1"/>
  <c r="YE591" s="1"/>
  <c r="ADP562"/>
  <c r="ADP590" s="1"/>
  <c r="ADV591" s="1"/>
  <c r="GZ562"/>
  <c r="GZ590" s="1"/>
  <c r="HF591" s="1"/>
  <c r="KF562"/>
  <c r="KF590" s="1"/>
  <c r="KL591" s="1"/>
  <c r="NL562"/>
  <c r="NL590" s="1"/>
  <c r="NR591" s="1"/>
  <c r="QR562"/>
  <c r="QR590" s="1"/>
  <c r="QX591" s="1"/>
  <c r="TX562"/>
  <c r="TX590" s="1"/>
  <c r="UD591" s="1"/>
  <c r="AKB562"/>
  <c r="AKB590" s="1"/>
  <c r="AKH591" s="1"/>
  <c r="ANH562"/>
  <c r="ANH590" s="1"/>
  <c r="ANN591" s="1"/>
  <c r="AQN562"/>
  <c r="AQN590" s="1"/>
  <c r="AQT591" s="1"/>
  <c r="ATT562"/>
  <c r="ATT590" s="1"/>
  <c r="ATZ591" s="1"/>
  <c r="AVJ568"/>
  <c r="AVK574"/>
  <c r="AVK575"/>
  <c r="JV578" l="1"/>
  <c r="TN578"/>
  <c r="OR578"/>
  <c r="ASO578"/>
  <c r="AIW578"/>
  <c r="QH578"/>
  <c r="DJ578"/>
  <c r="MG578"/>
  <c r="AMC578"/>
  <c r="RX578"/>
  <c r="AON578"/>
  <c r="JA578"/>
  <c r="ALH578"/>
  <c r="JV562"/>
  <c r="EE562"/>
  <c r="EZ578"/>
  <c r="HK578"/>
  <c r="ZE562"/>
  <c r="AHG562"/>
  <c r="NW578"/>
  <c r="AJR578"/>
  <c r="BT578"/>
  <c r="AEA578"/>
  <c r="KQ578"/>
  <c r="VD578"/>
  <c r="PM578"/>
  <c r="AHG578"/>
  <c r="AHG592" s="1"/>
  <c r="AHG593" s="1"/>
  <c r="RC578"/>
  <c r="ANS578"/>
  <c r="DJ562"/>
  <c r="ATZ588"/>
  <c r="AUF588" s="1"/>
  <c r="ATZ586"/>
  <c r="AUF586" s="1"/>
  <c r="ATZ581"/>
  <c r="AUF581" s="1"/>
  <c r="ATZ580"/>
  <c r="AUF580" s="1"/>
  <c r="ATZ583"/>
  <c r="AUF583" s="1"/>
  <c r="ATZ579"/>
  <c r="AUF579" s="1"/>
  <c r="ATZ582"/>
  <c r="AUF582" s="1"/>
  <c r="ATZ587"/>
  <c r="AUF587" s="1"/>
  <c r="ATZ584"/>
  <c r="AUF584" s="1"/>
  <c r="ATZ585"/>
  <c r="AUF585" s="1"/>
  <c r="ATZ576"/>
  <c r="AUF576" s="1"/>
  <c r="ATZ571"/>
  <c r="AUF571" s="1"/>
  <c r="ATZ567"/>
  <c r="AUF567" s="1"/>
  <c r="ATZ566"/>
  <c r="AUF566" s="1"/>
  <c r="ATZ569"/>
  <c r="AUF569" s="1"/>
  <c r="ATZ570"/>
  <c r="AUF570" s="1"/>
  <c r="ATZ564"/>
  <c r="AUF564" s="1"/>
  <c r="ATZ568"/>
  <c r="AUF568" s="1"/>
  <c r="ATZ563"/>
  <c r="AUF563" s="1"/>
  <c r="ATZ573"/>
  <c r="AUF573" s="1"/>
  <c r="ATZ574"/>
  <c r="AUF574" s="1"/>
  <c r="ATZ572"/>
  <c r="AUF572" s="1"/>
  <c r="ATZ565"/>
  <c r="AUF565" s="1"/>
  <c r="ATZ575"/>
  <c r="AUF575" s="1"/>
  <c r="ANN582"/>
  <c r="ANT582" s="1"/>
  <c r="ANN587"/>
  <c r="ANT587" s="1"/>
  <c r="ANN584"/>
  <c r="ANT584" s="1"/>
  <c r="ANN585"/>
  <c r="ANT585" s="1"/>
  <c r="ANN583"/>
  <c r="ANT583" s="1"/>
  <c r="ANN579"/>
  <c r="ANT579" s="1"/>
  <c r="ANN586"/>
  <c r="ANT586" s="1"/>
  <c r="ANN581"/>
  <c r="ANT581" s="1"/>
  <c r="ANN580"/>
  <c r="ANT580" s="1"/>
  <c r="ANN588"/>
  <c r="ANT588" s="1"/>
  <c r="ANN576"/>
  <c r="ANT576" s="1"/>
  <c r="ANN571"/>
  <c r="ANT571" s="1"/>
  <c r="ANN566"/>
  <c r="ANT566" s="1"/>
  <c r="ANN567"/>
  <c r="ANT567" s="1"/>
  <c r="ANN569"/>
  <c r="ANT569" s="1"/>
  <c r="ANN564"/>
  <c r="ANT564" s="1"/>
  <c r="ANN563"/>
  <c r="ANT563" s="1"/>
  <c r="ANN565"/>
  <c r="ANT565" s="1"/>
  <c r="ANN570"/>
  <c r="ANT570" s="1"/>
  <c r="ANN568"/>
  <c r="ANT568" s="1"/>
  <c r="ANN573"/>
  <c r="ANT573" s="1"/>
  <c r="ANN574"/>
  <c r="ANT574" s="1"/>
  <c r="ANN572"/>
  <c r="ANT572" s="1"/>
  <c r="ANN575"/>
  <c r="ANT575" s="1"/>
  <c r="UD575"/>
  <c r="UJ575" s="1"/>
  <c r="UD582"/>
  <c r="UJ582" s="1"/>
  <c r="UD587"/>
  <c r="UJ587" s="1"/>
  <c r="UD584"/>
  <c r="UJ584" s="1"/>
  <c r="UD585"/>
  <c r="UJ585" s="1"/>
  <c r="UD583"/>
  <c r="UJ583" s="1"/>
  <c r="UD579"/>
  <c r="UJ579" s="1"/>
  <c r="UD586"/>
  <c r="UJ586" s="1"/>
  <c r="UD581"/>
  <c r="UJ581" s="1"/>
  <c r="UD580"/>
  <c r="UJ580" s="1"/>
  <c r="UD588"/>
  <c r="UJ588" s="1"/>
  <c r="UD576"/>
  <c r="UJ576" s="1"/>
  <c r="UD567"/>
  <c r="UJ567" s="1"/>
  <c r="UD571"/>
  <c r="UJ571" s="1"/>
  <c r="UD566"/>
  <c r="UJ566" s="1"/>
  <c r="UD569"/>
  <c r="UJ569" s="1"/>
  <c r="UD564"/>
  <c r="UJ564" s="1"/>
  <c r="UD568"/>
  <c r="UJ568" s="1"/>
  <c r="UD563"/>
  <c r="UJ563" s="1"/>
  <c r="UD565"/>
  <c r="UJ565" s="1"/>
  <c r="UD570"/>
  <c r="UJ570" s="1"/>
  <c r="UD573"/>
  <c r="UJ573" s="1"/>
  <c r="UD574"/>
  <c r="UJ574" s="1"/>
  <c r="UD572"/>
  <c r="UJ572" s="1"/>
  <c r="NR582"/>
  <c r="NX582" s="1"/>
  <c r="NR587"/>
  <c r="NX587" s="1"/>
  <c r="NR584"/>
  <c r="NX584" s="1"/>
  <c r="NR585"/>
  <c r="NX585" s="1"/>
  <c r="NR583"/>
  <c r="NX583" s="1"/>
  <c r="NR579"/>
  <c r="NX579" s="1"/>
  <c r="NR586"/>
  <c r="NX586" s="1"/>
  <c r="NR581"/>
  <c r="NX581" s="1"/>
  <c r="NR580"/>
  <c r="NX580" s="1"/>
  <c r="NR588"/>
  <c r="NX588" s="1"/>
  <c r="NR576"/>
  <c r="NX576" s="1"/>
  <c r="NR567"/>
  <c r="NX567" s="1"/>
  <c r="NR571"/>
  <c r="NX571" s="1"/>
  <c r="NR566"/>
  <c r="NX566" s="1"/>
  <c r="NR569"/>
  <c r="NX569" s="1"/>
  <c r="NR568"/>
  <c r="NX568" s="1"/>
  <c r="NR563"/>
  <c r="NX563" s="1"/>
  <c r="NR575"/>
  <c r="NX575" s="1"/>
  <c r="NR570"/>
  <c r="NX570" s="1"/>
  <c r="NR564"/>
  <c r="NX564" s="1"/>
  <c r="NR573"/>
  <c r="NX573" s="1"/>
  <c r="NR574"/>
  <c r="NX574" s="1"/>
  <c r="NR572"/>
  <c r="NX572" s="1"/>
  <c r="NR565"/>
  <c r="NX565" s="1"/>
  <c r="HF575"/>
  <c r="HL575" s="1"/>
  <c r="HF579"/>
  <c r="HL579" s="1"/>
  <c r="HF586"/>
  <c r="HL586" s="1"/>
  <c r="HF581"/>
  <c r="HL581" s="1"/>
  <c r="HF580"/>
  <c r="HL580" s="1"/>
  <c r="HF588"/>
  <c r="HL588" s="1"/>
  <c r="HF576"/>
  <c r="HL576" s="1"/>
  <c r="HF582"/>
  <c r="HL582" s="1"/>
  <c r="HF587"/>
  <c r="HL587" s="1"/>
  <c r="HF584"/>
  <c r="HL584" s="1"/>
  <c r="HF585"/>
  <c r="HL585" s="1"/>
  <c r="HF583"/>
  <c r="HL583" s="1"/>
  <c r="HF571"/>
  <c r="HL571" s="1"/>
  <c r="HF567"/>
  <c r="HL567" s="1"/>
  <c r="HF566"/>
  <c r="HL566" s="1"/>
  <c r="HF570"/>
  <c r="HL570" s="1"/>
  <c r="HF568"/>
  <c r="HL568" s="1"/>
  <c r="HF573"/>
  <c r="HL573" s="1"/>
  <c r="HF574"/>
  <c r="HL574" s="1"/>
  <c r="HF572"/>
  <c r="HL572" s="1"/>
  <c r="HF569"/>
  <c r="HL569" s="1"/>
  <c r="HF564"/>
  <c r="HL564" s="1"/>
  <c r="HF563"/>
  <c r="HL563" s="1"/>
  <c r="HF565"/>
  <c r="HL565" s="1"/>
  <c r="YE579"/>
  <c r="YK579" s="1"/>
  <c r="YE583"/>
  <c r="YK583" s="1"/>
  <c r="YE581"/>
  <c r="YK581" s="1"/>
  <c r="YE580"/>
  <c r="YK580" s="1"/>
  <c r="YE582"/>
  <c r="YK582" s="1"/>
  <c r="YE576"/>
  <c r="YK576" s="1"/>
  <c r="YE588"/>
  <c r="YK588" s="1"/>
  <c r="YE586"/>
  <c r="YK586" s="1"/>
  <c r="YE584"/>
  <c r="YK584" s="1"/>
  <c r="YE585"/>
  <c r="YK585" s="1"/>
  <c r="YE587"/>
  <c r="YK587" s="1"/>
  <c r="YE571"/>
  <c r="YK571" s="1"/>
  <c r="YE566"/>
  <c r="YK566" s="1"/>
  <c r="YE567"/>
  <c r="YK567" s="1"/>
  <c r="YE570"/>
  <c r="YK570" s="1"/>
  <c r="YE564"/>
  <c r="YK564" s="1"/>
  <c r="YE563"/>
  <c r="YK563" s="1"/>
  <c r="YE573"/>
  <c r="YK573" s="1"/>
  <c r="YE574"/>
  <c r="YK574" s="1"/>
  <c r="YE572"/>
  <c r="YK572" s="1"/>
  <c r="YE569"/>
  <c r="YK569" s="1"/>
  <c r="YE568"/>
  <c r="YK568" s="1"/>
  <c r="YE565"/>
  <c r="YK565" s="1"/>
  <c r="YE575"/>
  <c r="YK575" s="1"/>
  <c r="AHW588"/>
  <c r="AIC588" s="1"/>
  <c r="AHW586"/>
  <c r="AIC586" s="1"/>
  <c r="AHW584"/>
  <c r="AIC584" s="1"/>
  <c r="AHW580"/>
  <c r="AIC580" s="1"/>
  <c r="AHW582"/>
  <c r="AIC582" s="1"/>
  <c r="AHW576"/>
  <c r="AIC576" s="1"/>
  <c r="AHW583"/>
  <c r="AIC583" s="1"/>
  <c r="AHW581"/>
  <c r="AIC581" s="1"/>
  <c r="AHW579"/>
  <c r="AIC579" s="1"/>
  <c r="AHW585"/>
  <c r="AIC585" s="1"/>
  <c r="AHW587"/>
  <c r="AIC587" s="1"/>
  <c r="AHW571"/>
  <c r="AIC571" s="1"/>
  <c r="AHW567"/>
  <c r="AIC567" s="1"/>
  <c r="AHW566"/>
  <c r="AIC566" s="1"/>
  <c r="AHW569"/>
  <c r="AIC569" s="1"/>
  <c r="AHW574"/>
  <c r="AIC574" s="1"/>
  <c r="AHW572"/>
  <c r="AIC572" s="1"/>
  <c r="AHW575"/>
  <c r="AIC575" s="1"/>
  <c r="AHW570"/>
  <c r="AIC570" s="1"/>
  <c r="AHW564"/>
  <c r="AIC564" s="1"/>
  <c r="AHW568"/>
  <c r="AIC568" s="1"/>
  <c r="AHW563"/>
  <c r="AIC563" s="1"/>
  <c r="AHW573"/>
  <c r="AIC573" s="1"/>
  <c r="AHW565"/>
  <c r="AIC565" s="1"/>
  <c r="AUU575"/>
  <c r="AVA575" s="1"/>
  <c r="AUU582"/>
  <c r="AVA582" s="1"/>
  <c r="AUU587"/>
  <c r="AVA587" s="1"/>
  <c r="AUU584"/>
  <c r="AVA584" s="1"/>
  <c r="AUU580"/>
  <c r="AVA580" s="1"/>
  <c r="AUU583"/>
  <c r="AVA583" s="1"/>
  <c r="AUU588"/>
  <c r="AVA588" s="1"/>
  <c r="AUU586"/>
  <c r="AVA586" s="1"/>
  <c r="AUU581"/>
  <c r="AVA581" s="1"/>
  <c r="AUU579"/>
  <c r="AVA579" s="1"/>
  <c r="AUU585"/>
  <c r="AVA585" s="1"/>
  <c r="AUU576"/>
  <c r="AVA576" s="1"/>
  <c r="AUU571"/>
  <c r="AVA571" s="1"/>
  <c r="AUU567"/>
  <c r="AVA567" s="1"/>
  <c r="AUU566"/>
  <c r="AVA566" s="1"/>
  <c r="AUU570"/>
  <c r="AVA570" s="1"/>
  <c r="AUU564"/>
  <c r="AVA564" s="1"/>
  <c r="AUU568"/>
  <c r="AVA568" s="1"/>
  <c r="AUU563"/>
  <c r="AVA563" s="1"/>
  <c r="AUU573"/>
  <c r="AVA573" s="1"/>
  <c r="AUU574"/>
  <c r="AVA574" s="1"/>
  <c r="AUU572"/>
  <c r="AVA572" s="1"/>
  <c r="AUU569"/>
  <c r="AVA569" s="1"/>
  <c r="AUU565"/>
  <c r="AVA565" s="1"/>
  <c r="AOI575"/>
  <c r="AOO575" s="1"/>
  <c r="AOI582"/>
  <c r="AOO582" s="1"/>
  <c r="AOI587"/>
  <c r="AOO587" s="1"/>
  <c r="AOI584"/>
  <c r="AOO584" s="1"/>
  <c r="AOI580"/>
  <c r="AOO580" s="1"/>
  <c r="AOI588"/>
  <c r="AOO588" s="1"/>
  <c r="AOI576"/>
  <c r="AOO576" s="1"/>
  <c r="AOI586"/>
  <c r="AOO586" s="1"/>
  <c r="AOI581"/>
  <c r="AOO581" s="1"/>
  <c r="AOI579"/>
  <c r="AOO579" s="1"/>
  <c r="AOI585"/>
  <c r="AOO585" s="1"/>
  <c r="AOI583"/>
  <c r="AOO583" s="1"/>
  <c r="AOI567"/>
  <c r="AOO567" s="1"/>
  <c r="AOI571"/>
  <c r="AOO571" s="1"/>
  <c r="AOI566"/>
  <c r="AOO566" s="1"/>
  <c r="AOI569"/>
  <c r="AOO569" s="1"/>
  <c r="AOI564"/>
  <c r="AOO564" s="1"/>
  <c r="AOI568"/>
  <c r="AOO568" s="1"/>
  <c r="AOI570"/>
  <c r="AOO570" s="1"/>
  <c r="AOI563"/>
  <c r="AOO563" s="1"/>
  <c r="AOI573"/>
  <c r="AOO573" s="1"/>
  <c r="AOI574"/>
  <c r="AOO574" s="1"/>
  <c r="AOI572"/>
  <c r="AOO572" s="1"/>
  <c r="AOI565"/>
  <c r="AOO565" s="1"/>
  <c r="UY575"/>
  <c r="VE575" s="1"/>
  <c r="UY579"/>
  <c r="VE579" s="1"/>
  <c r="UY586"/>
  <c r="VE586" s="1"/>
  <c r="UY581"/>
  <c r="VE581" s="1"/>
  <c r="UY580"/>
  <c r="VE580" s="1"/>
  <c r="UY588"/>
  <c r="VE588" s="1"/>
  <c r="UY576"/>
  <c r="VE576" s="1"/>
  <c r="UY582"/>
  <c r="VE582" s="1"/>
  <c r="UY587"/>
  <c r="VE587" s="1"/>
  <c r="UY584"/>
  <c r="VE584" s="1"/>
  <c r="UY585"/>
  <c r="VE585" s="1"/>
  <c r="UY583"/>
  <c r="VE583" s="1"/>
  <c r="UY567"/>
  <c r="VE567" s="1"/>
  <c r="UY571"/>
  <c r="VE571" s="1"/>
  <c r="UY566"/>
  <c r="VE566" s="1"/>
  <c r="UY569"/>
  <c r="VE569" s="1"/>
  <c r="UY564"/>
  <c r="VE564" s="1"/>
  <c r="UY568"/>
  <c r="VE568" s="1"/>
  <c r="UY563"/>
  <c r="VE563" s="1"/>
  <c r="UY565"/>
  <c r="VE565" s="1"/>
  <c r="UY570"/>
  <c r="VE570" s="1"/>
  <c r="UY573"/>
  <c r="VE573" s="1"/>
  <c r="UY574"/>
  <c r="VE574" s="1"/>
  <c r="UY572"/>
  <c r="VE572" s="1"/>
  <c r="OM575"/>
  <c r="OS575" s="1"/>
  <c r="OM579"/>
  <c r="OS579" s="1"/>
  <c r="OM583"/>
  <c r="OS583" s="1"/>
  <c r="OM587"/>
  <c r="OS587" s="1"/>
  <c r="OM584"/>
  <c r="OS584" s="1"/>
  <c r="OM585"/>
  <c r="OS585" s="1"/>
  <c r="OM576"/>
  <c r="OS576" s="1"/>
  <c r="OM582"/>
  <c r="OS582" s="1"/>
  <c r="OM586"/>
  <c r="OS586" s="1"/>
  <c r="OM581"/>
  <c r="OS581" s="1"/>
  <c r="OM580"/>
  <c r="OS580" s="1"/>
  <c r="OM588"/>
  <c r="OS588" s="1"/>
  <c r="OM571"/>
  <c r="OS571" s="1"/>
  <c r="OM567"/>
  <c r="OS567" s="1"/>
  <c r="OM566"/>
  <c r="OS566" s="1"/>
  <c r="OM570"/>
  <c r="OS570" s="1"/>
  <c r="OM573"/>
  <c r="OS573" s="1"/>
  <c r="OM574"/>
  <c r="OS574" s="1"/>
  <c r="OM572"/>
  <c r="OS572" s="1"/>
  <c r="OM569"/>
  <c r="OS569" s="1"/>
  <c r="OM564"/>
  <c r="OS564" s="1"/>
  <c r="OM568"/>
  <c r="OS568" s="1"/>
  <c r="OM563"/>
  <c r="OS563" s="1"/>
  <c r="OM565"/>
  <c r="OS565" s="1"/>
  <c r="IA582"/>
  <c r="IG582" s="1"/>
  <c r="IA586"/>
  <c r="IG586" s="1"/>
  <c r="IA581"/>
  <c r="IG581" s="1"/>
  <c r="IA580"/>
  <c r="IG580" s="1"/>
  <c r="IA588"/>
  <c r="IG588" s="1"/>
  <c r="IA579"/>
  <c r="IG579" s="1"/>
  <c r="IA583"/>
  <c r="IG583" s="1"/>
  <c r="IA587"/>
  <c r="IG587" s="1"/>
  <c r="IA584"/>
  <c r="IG584" s="1"/>
  <c r="IA585"/>
  <c r="IG585" s="1"/>
  <c r="IA576"/>
  <c r="IG576" s="1"/>
  <c r="IA567"/>
  <c r="IG567" s="1"/>
  <c r="IA571"/>
  <c r="IG571" s="1"/>
  <c r="IA566"/>
  <c r="IG566" s="1"/>
  <c r="IA570"/>
  <c r="IG570" s="1"/>
  <c r="IA564"/>
  <c r="IG564" s="1"/>
  <c r="IA568"/>
  <c r="IG568" s="1"/>
  <c r="IA573"/>
  <c r="IG573" s="1"/>
  <c r="IA574"/>
  <c r="IG574" s="1"/>
  <c r="IA572"/>
  <c r="IG572" s="1"/>
  <c r="IA565"/>
  <c r="IG565" s="1"/>
  <c r="IA575"/>
  <c r="IG575" s="1"/>
  <c r="IA569"/>
  <c r="IG569" s="1"/>
  <c r="IA563"/>
  <c r="IG563" s="1"/>
  <c r="ZU588"/>
  <c r="AAA588" s="1"/>
  <c r="ZU586"/>
  <c r="AAA586" s="1"/>
  <c r="ZU584"/>
  <c r="AAA584" s="1"/>
  <c r="ZU585"/>
  <c r="AAA585" s="1"/>
  <c r="ZU587"/>
  <c r="AAA587" s="1"/>
  <c r="ZU579"/>
  <c r="AAA579" s="1"/>
  <c r="ZU583"/>
  <c r="AAA583" s="1"/>
  <c r="ZU581"/>
  <c r="AAA581" s="1"/>
  <c r="ZU580"/>
  <c r="AAA580" s="1"/>
  <c r="ZU582"/>
  <c r="AAA582" s="1"/>
  <c r="ZU576"/>
  <c r="AAA576" s="1"/>
  <c r="ZU567"/>
  <c r="AAA567" s="1"/>
  <c r="ZU566"/>
  <c r="AAA566" s="1"/>
  <c r="ZU571"/>
  <c r="AAA571" s="1"/>
  <c r="ZU569"/>
  <c r="AAA569" s="1"/>
  <c r="ZU564"/>
  <c r="AAA564" s="1"/>
  <c r="ZU568"/>
  <c r="AAA568" s="1"/>
  <c r="ZU565"/>
  <c r="AAA565" s="1"/>
  <c r="ZU575"/>
  <c r="AAA575" s="1"/>
  <c r="ZU570"/>
  <c r="AAA570" s="1"/>
  <c r="ZU563"/>
  <c r="AAA563" s="1"/>
  <c r="ZU573"/>
  <c r="AAA573" s="1"/>
  <c r="ZU574"/>
  <c r="AAA574" s="1"/>
  <c r="ZU572"/>
  <c r="AAA572" s="1"/>
  <c r="ACF588"/>
  <c r="ACL588" s="1"/>
  <c r="ACF586"/>
  <c r="ACL586" s="1"/>
  <c r="ACF584"/>
  <c r="ACL584" s="1"/>
  <c r="ACF585"/>
  <c r="ACL585" s="1"/>
  <c r="ACF587"/>
  <c r="ACL587" s="1"/>
  <c r="ACF579"/>
  <c r="ACL579" s="1"/>
  <c r="ACF583"/>
  <c r="ACL583" s="1"/>
  <c r="ACF581"/>
  <c r="ACL581" s="1"/>
  <c r="ACF580"/>
  <c r="ACL580" s="1"/>
  <c r="ACF582"/>
  <c r="ACL582" s="1"/>
  <c r="ACF576"/>
  <c r="ACL576" s="1"/>
  <c r="ACF571"/>
  <c r="ACL571" s="1"/>
  <c r="ACF567"/>
  <c r="ACL567" s="1"/>
  <c r="ACF566"/>
  <c r="ACL566" s="1"/>
  <c r="ACF570"/>
  <c r="ACL570" s="1"/>
  <c r="ACF563"/>
  <c r="ACL563" s="1"/>
  <c r="ACF573"/>
  <c r="ACL573" s="1"/>
  <c r="ACF574"/>
  <c r="ACL574" s="1"/>
  <c r="ACF572"/>
  <c r="ACL572" s="1"/>
  <c r="ACF569"/>
  <c r="ACL569" s="1"/>
  <c r="ACF564"/>
  <c r="ACL564" s="1"/>
  <c r="ACF568"/>
  <c r="ACL568" s="1"/>
  <c r="ACF565"/>
  <c r="ACL565" s="1"/>
  <c r="ACF575"/>
  <c r="ACL575" s="1"/>
  <c r="AHX587"/>
  <c r="AID587" s="1"/>
  <c r="AHX581"/>
  <c r="AID581" s="1"/>
  <c r="AHX585"/>
  <c r="AID585" s="1"/>
  <c r="AHX586"/>
  <c r="AID586" s="1"/>
  <c r="AHX576"/>
  <c r="AID576" s="1"/>
  <c r="AHX582"/>
  <c r="AID582" s="1"/>
  <c r="AHX580"/>
  <c r="AID580" s="1"/>
  <c r="AHX584"/>
  <c r="AID584" s="1"/>
  <c r="AHX583"/>
  <c r="AID583" s="1"/>
  <c r="AHX588"/>
  <c r="AID588" s="1"/>
  <c r="AHX579"/>
  <c r="AID579" s="1"/>
  <c r="AHX567"/>
  <c r="AID567" s="1"/>
  <c r="AHX566"/>
  <c r="AID566" s="1"/>
  <c r="AHX575"/>
  <c r="AID575" s="1"/>
  <c r="AHX573"/>
  <c r="AID573" s="1"/>
  <c r="AHX565"/>
  <c r="AID565" s="1"/>
  <c r="AHX569"/>
  <c r="AID569" s="1"/>
  <c r="AHX568"/>
  <c r="AID568" s="1"/>
  <c r="AHX564"/>
  <c r="AID564" s="1"/>
  <c r="AHX574"/>
  <c r="AID574" s="1"/>
  <c r="AHX571"/>
  <c r="AID571" s="1"/>
  <c r="AHX572"/>
  <c r="AID572" s="1"/>
  <c r="AHX563"/>
  <c r="AID563" s="1"/>
  <c r="AHX570"/>
  <c r="AID570" s="1"/>
  <c r="ABL587"/>
  <c r="ABR587" s="1"/>
  <c r="ABL581"/>
  <c r="ABR581" s="1"/>
  <c r="ABL585"/>
  <c r="ABR585" s="1"/>
  <c r="ABL586"/>
  <c r="ABR586" s="1"/>
  <c r="ABL576"/>
  <c r="ABR576" s="1"/>
  <c r="ABL582"/>
  <c r="ABR582" s="1"/>
  <c r="ABL580"/>
  <c r="ABR580" s="1"/>
  <c r="ABL584"/>
  <c r="ABR584" s="1"/>
  <c r="ABL583"/>
  <c r="ABR583" s="1"/>
  <c r="ABL588"/>
  <c r="ABR588" s="1"/>
  <c r="ABL579"/>
  <c r="ABR579" s="1"/>
  <c r="ABL567"/>
  <c r="ABR567" s="1"/>
  <c r="ABL566"/>
  <c r="ABR566" s="1"/>
  <c r="ABL575"/>
  <c r="ABR575" s="1"/>
  <c r="ABL564"/>
  <c r="ABR564" s="1"/>
  <c r="ABL573"/>
  <c r="ABR573" s="1"/>
  <c r="ABL574"/>
  <c r="ABR574" s="1"/>
  <c r="ABL565"/>
  <c r="ABR565" s="1"/>
  <c r="ABL569"/>
  <c r="ABR569" s="1"/>
  <c r="ABL568"/>
  <c r="ABR568" s="1"/>
  <c r="ABL571"/>
  <c r="ABR571" s="1"/>
  <c r="ABL572"/>
  <c r="ABR572" s="1"/>
  <c r="ABL563"/>
  <c r="ABR563" s="1"/>
  <c r="ABL570"/>
  <c r="ABR570" s="1"/>
  <c r="FQ587"/>
  <c r="FW587" s="1"/>
  <c r="FQ580"/>
  <c r="FW580" s="1"/>
  <c r="FQ584"/>
  <c r="FW584" s="1"/>
  <c r="FQ583"/>
  <c r="FW583" s="1"/>
  <c r="FQ576"/>
  <c r="FW576" s="1"/>
  <c r="FQ582"/>
  <c r="FW582" s="1"/>
  <c r="FQ586"/>
  <c r="FW586" s="1"/>
  <c r="FQ581"/>
  <c r="FW581" s="1"/>
  <c r="FQ585"/>
  <c r="FW585" s="1"/>
  <c r="FQ588"/>
  <c r="FW588" s="1"/>
  <c r="FQ579"/>
  <c r="FW579" s="1"/>
  <c r="FQ567"/>
  <c r="FW567" s="1"/>
  <c r="FQ566"/>
  <c r="FW566" s="1"/>
  <c r="FQ575"/>
  <c r="FW575" s="1"/>
  <c r="FQ573"/>
  <c r="FW573" s="1"/>
  <c r="FQ565"/>
  <c r="FW565" s="1"/>
  <c r="FQ572"/>
  <c r="FW572" s="1"/>
  <c r="FQ569"/>
  <c r="FW569" s="1"/>
  <c r="FQ568"/>
  <c r="FW568" s="1"/>
  <c r="FQ570"/>
  <c r="FW570" s="1"/>
  <c r="FQ564"/>
  <c r="FW564" s="1"/>
  <c r="FQ574"/>
  <c r="FW574" s="1"/>
  <c r="FQ571"/>
  <c r="FW571" s="1"/>
  <c r="FQ563"/>
  <c r="FW563" s="1"/>
  <c r="AUV570"/>
  <c r="AVB570" s="1"/>
  <c r="AUV581"/>
  <c r="AVB581" s="1"/>
  <c r="AUV585"/>
  <c r="AVB585" s="1"/>
  <c r="AUV587"/>
  <c r="AVB587" s="1"/>
  <c r="AUV586"/>
  <c r="AVB586" s="1"/>
  <c r="AUV576"/>
  <c r="AVB576" s="1"/>
  <c r="AUV580"/>
  <c r="AVB580" s="1"/>
  <c r="AUV584"/>
  <c r="AVB584" s="1"/>
  <c r="AUV582"/>
  <c r="AVB582" s="1"/>
  <c r="AUV583"/>
  <c r="AVB583" s="1"/>
  <c r="AUV588"/>
  <c r="AVB588" s="1"/>
  <c r="AUV579"/>
  <c r="AVB579" s="1"/>
  <c r="AUV566"/>
  <c r="AVB566" s="1"/>
  <c r="AUV567"/>
  <c r="AVB567" s="1"/>
  <c r="AUV564"/>
  <c r="AVB564" s="1"/>
  <c r="AUV573"/>
  <c r="AVB573" s="1"/>
  <c r="AUV571"/>
  <c r="AVB571" s="1"/>
  <c r="AUV563"/>
  <c r="AVB563" s="1"/>
  <c r="AUV568"/>
  <c r="AVB568" s="1"/>
  <c r="AUV575"/>
  <c r="AVB575" s="1"/>
  <c r="AUV574"/>
  <c r="AVB574" s="1"/>
  <c r="AUV565"/>
  <c r="AVB565" s="1"/>
  <c r="AUV572"/>
  <c r="AVB572" s="1"/>
  <c r="AUV569"/>
  <c r="AVB569" s="1"/>
  <c r="TJ581"/>
  <c r="TP581" s="1"/>
  <c r="TJ585"/>
  <c r="TP585" s="1"/>
  <c r="TJ582"/>
  <c r="TP582" s="1"/>
  <c r="TJ583"/>
  <c r="TP583" s="1"/>
  <c r="TJ576"/>
  <c r="TP576" s="1"/>
  <c r="TJ580"/>
  <c r="TP580" s="1"/>
  <c r="TJ584"/>
  <c r="TP584" s="1"/>
  <c r="TJ588"/>
  <c r="TP588" s="1"/>
  <c r="TJ587"/>
  <c r="TP587" s="1"/>
  <c r="TJ586"/>
  <c r="TP586" s="1"/>
  <c r="TJ579"/>
  <c r="TP579" s="1"/>
  <c r="TJ566"/>
  <c r="TP566" s="1"/>
  <c r="TJ567"/>
  <c r="TP567" s="1"/>
  <c r="TJ575"/>
  <c r="TP575" s="1"/>
  <c r="TJ564"/>
  <c r="TP564" s="1"/>
  <c r="TJ573"/>
  <c r="TP573" s="1"/>
  <c r="TJ574"/>
  <c r="TP574" s="1"/>
  <c r="TJ565"/>
  <c r="TP565" s="1"/>
  <c r="TJ569"/>
  <c r="TP569" s="1"/>
  <c r="TJ571"/>
  <c r="TP571" s="1"/>
  <c r="TJ572"/>
  <c r="TP572" s="1"/>
  <c r="TJ563"/>
  <c r="TP563" s="1"/>
  <c r="TJ568"/>
  <c r="TP568" s="1"/>
  <c r="TJ570"/>
  <c r="TP570" s="1"/>
  <c r="JR564"/>
  <c r="JX564" s="1"/>
  <c r="JR580"/>
  <c r="JX580" s="1"/>
  <c r="JR584"/>
  <c r="JX584" s="1"/>
  <c r="JR588"/>
  <c r="JX588" s="1"/>
  <c r="JR587"/>
  <c r="JX587" s="1"/>
  <c r="JR576"/>
  <c r="JX576" s="1"/>
  <c r="JR583"/>
  <c r="JX583" s="1"/>
  <c r="JR581"/>
  <c r="JX581" s="1"/>
  <c r="JR585"/>
  <c r="JX585" s="1"/>
  <c r="JR582"/>
  <c r="JX582" s="1"/>
  <c r="JR586"/>
  <c r="JX586" s="1"/>
  <c r="JR579"/>
  <c r="JX579" s="1"/>
  <c r="JR566"/>
  <c r="JX566" s="1"/>
  <c r="JR567"/>
  <c r="JX567" s="1"/>
  <c r="JR573"/>
  <c r="JX573" s="1"/>
  <c r="JR571"/>
  <c r="JX571" s="1"/>
  <c r="JR572"/>
  <c r="JX572" s="1"/>
  <c r="JR563"/>
  <c r="JX563" s="1"/>
  <c r="JR570"/>
  <c r="JX570" s="1"/>
  <c r="JR575"/>
  <c r="JX575" s="1"/>
  <c r="JR574"/>
  <c r="JX574" s="1"/>
  <c r="JR565"/>
  <c r="JX565" s="1"/>
  <c r="JR569"/>
  <c r="JX569" s="1"/>
  <c r="JR568"/>
  <c r="JX568" s="1"/>
  <c r="ALD570"/>
  <c r="ALJ570" s="1"/>
  <c r="ALD581"/>
  <c r="ALJ581" s="1"/>
  <c r="ALD585"/>
  <c r="ALJ585" s="1"/>
  <c r="ALD582"/>
  <c r="ALJ582" s="1"/>
  <c r="ALD583"/>
  <c r="ALJ583" s="1"/>
  <c r="ALD576"/>
  <c r="ALJ576" s="1"/>
  <c r="ALD580"/>
  <c r="ALJ580" s="1"/>
  <c r="ALD584"/>
  <c r="ALJ584" s="1"/>
  <c r="ALD588"/>
  <c r="ALJ588" s="1"/>
  <c r="ALD587"/>
  <c r="ALJ587" s="1"/>
  <c r="ALD586"/>
  <c r="ALJ586" s="1"/>
  <c r="ALD579"/>
  <c r="ALJ579" s="1"/>
  <c r="ALD566"/>
  <c r="ALJ566" s="1"/>
  <c r="ALD567"/>
  <c r="ALJ567" s="1"/>
  <c r="ALD564"/>
  <c r="ALJ564" s="1"/>
  <c r="ALD573"/>
  <c r="ALJ573" s="1"/>
  <c r="ALD574"/>
  <c r="ALJ574" s="1"/>
  <c r="ALD571"/>
  <c r="ALJ571" s="1"/>
  <c r="ALD572"/>
  <c r="ALJ572" s="1"/>
  <c r="ALD563"/>
  <c r="ALJ563" s="1"/>
  <c r="ALD568"/>
  <c r="ALJ568" s="1"/>
  <c r="ALD575"/>
  <c r="ALJ575" s="1"/>
  <c r="ALD565"/>
  <c r="ALJ565" s="1"/>
  <c r="ALD569"/>
  <c r="ALJ569" s="1"/>
  <c r="IW581"/>
  <c r="JC581" s="1"/>
  <c r="IW585"/>
  <c r="JC585" s="1"/>
  <c r="IW582"/>
  <c r="JC582" s="1"/>
  <c r="IW583"/>
  <c r="JC583" s="1"/>
  <c r="IW576"/>
  <c r="JC576" s="1"/>
  <c r="IW580"/>
  <c r="JC580" s="1"/>
  <c r="IW584"/>
  <c r="JC584" s="1"/>
  <c r="IW588"/>
  <c r="JC588" s="1"/>
  <c r="IW587"/>
  <c r="JC587" s="1"/>
  <c r="IW586"/>
  <c r="JC586" s="1"/>
  <c r="IW579"/>
  <c r="JC579" s="1"/>
  <c r="IW566"/>
  <c r="JC566" s="1"/>
  <c r="IW567"/>
  <c r="JC567" s="1"/>
  <c r="IW575"/>
  <c r="JC575" s="1"/>
  <c r="IW574"/>
  <c r="JC574" s="1"/>
  <c r="IW571"/>
  <c r="JC571" s="1"/>
  <c r="IW565"/>
  <c r="JC565" s="1"/>
  <c r="IW569"/>
  <c r="JC569" s="1"/>
  <c r="IW568"/>
  <c r="JC568" s="1"/>
  <c r="IW564"/>
  <c r="JC564" s="1"/>
  <c r="IW573"/>
  <c r="JC573" s="1"/>
  <c r="IW572"/>
  <c r="JC572" s="1"/>
  <c r="IW563"/>
  <c r="JC563" s="1"/>
  <c r="IW570"/>
  <c r="JC570" s="1"/>
  <c r="ADW570"/>
  <c r="AEC570" s="1"/>
  <c r="ADW587"/>
  <c r="AEC587" s="1"/>
  <c r="ADW580"/>
  <c r="AEC580" s="1"/>
  <c r="ADW584"/>
  <c r="AEC584" s="1"/>
  <c r="ADW586"/>
  <c r="AEC586" s="1"/>
  <c r="ADW576"/>
  <c r="AEC576" s="1"/>
  <c r="ADW582"/>
  <c r="AEC582" s="1"/>
  <c r="ADW583"/>
  <c r="AEC583" s="1"/>
  <c r="ADW581"/>
  <c r="AEC581" s="1"/>
  <c r="ADW585"/>
  <c r="AEC585" s="1"/>
  <c r="ADW588"/>
  <c r="AEC588" s="1"/>
  <c r="ADW579"/>
  <c r="AEC579" s="1"/>
  <c r="ADW566"/>
  <c r="AEC566" s="1"/>
  <c r="ADW567"/>
  <c r="AEC567" s="1"/>
  <c r="ADW575"/>
  <c r="AEC575" s="1"/>
  <c r="ADW564"/>
  <c r="AEC564" s="1"/>
  <c r="ADW571"/>
  <c r="AEC571" s="1"/>
  <c r="ADW565"/>
  <c r="AEC565" s="1"/>
  <c r="ADW569"/>
  <c r="AEC569" s="1"/>
  <c r="ADW573"/>
  <c r="AEC573" s="1"/>
  <c r="ADW574"/>
  <c r="AEC574" s="1"/>
  <c r="ADW572"/>
  <c r="AEC572" s="1"/>
  <c r="ADW563"/>
  <c r="AEC563" s="1"/>
  <c r="ADW568"/>
  <c r="AEC568" s="1"/>
  <c r="XK570"/>
  <c r="XQ570" s="1"/>
  <c r="XK587"/>
  <c r="XQ587" s="1"/>
  <c r="XK580"/>
  <c r="XQ580" s="1"/>
  <c r="XK584"/>
  <c r="XQ584" s="1"/>
  <c r="XK586"/>
  <c r="XQ586" s="1"/>
  <c r="XK576"/>
  <c r="XQ576" s="1"/>
  <c r="XK582"/>
  <c r="XQ582" s="1"/>
  <c r="XK583"/>
  <c r="XQ583" s="1"/>
  <c r="XK581"/>
  <c r="XQ581" s="1"/>
  <c r="XK585"/>
  <c r="XQ585" s="1"/>
  <c r="XK588"/>
  <c r="XQ588" s="1"/>
  <c r="XK579"/>
  <c r="XQ579" s="1"/>
  <c r="XK566"/>
  <c r="XQ566" s="1"/>
  <c r="XK567"/>
  <c r="XQ567" s="1"/>
  <c r="XK575"/>
  <c r="XQ575" s="1"/>
  <c r="XK564"/>
  <c r="XQ564" s="1"/>
  <c r="XK573"/>
  <c r="XQ573" s="1"/>
  <c r="XK572"/>
  <c r="XQ572" s="1"/>
  <c r="XK563"/>
  <c r="XQ563" s="1"/>
  <c r="XK574"/>
  <c r="XQ574" s="1"/>
  <c r="XK571"/>
  <c r="XQ571" s="1"/>
  <c r="XK565"/>
  <c r="XQ565" s="1"/>
  <c r="XK569"/>
  <c r="XQ569" s="1"/>
  <c r="XK568"/>
  <c r="XQ568" s="1"/>
  <c r="BP570"/>
  <c r="BV570" s="1"/>
  <c r="BP587"/>
  <c r="BV587" s="1"/>
  <c r="BP586"/>
  <c r="BV586" s="1"/>
  <c r="BP581"/>
  <c r="BV581" s="1"/>
  <c r="BP585"/>
  <c r="BV585" s="1"/>
  <c r="BP576"/>
  <c r="BV576" s="1"/>
  <c r="BP582"/>
  <c r="BV582" s="1"/>
  <c r="BP583"/>
  <c r="BV583" s="1"/>
  <c r="BP580"/>
  <c r="BV580" s="1"/>
  <c r="BP584"/>
  <c r="BV584" s="1"/>
  <c r="BP588"/>
  <c r="BV588" s="1"/>
  <c r="BP579"/>
  <c r="BV579" s="1"/>
  <c r="BP566"/>
  <c r="BV566" s="1"/>
  <c r="BP567"/>
  <c r="BV567" s="1"/>
  <c r="BP575"/>
  <c r="BV575" s="1"/>
  <c r="BP573"/>
  <c r="BV573" s="1"/>
  <c r="BP574"/>
  <c r="BV574" s="1"/>
  <c r="BP571"/>
  <c r="BV571" s="1"/>
  <c r="BP563"/>
  <c r="BV563" s="1"/>
  <c r="BP568"/>
  <c r="BV568" s="1"/>
  <c r="BP564"/>
  <c r="BV564" s="1"/>
  <c r="BP565"/>
  <c r="BV565" s="1"/>
  <c r="BP572"/>
  <c r="BV572" s="1"/>
  <c r="BP569"/>
  <c r="BV569" s="1"/>
  <c r="ALY580"/>
  <c r="AME580" s="1"/>
  <c r="ALY584"/>
  <c r="AME584" s="1"/>
  <c r="ALY588"/>
  <c r="AME588" s="1"/>
  <c r="ALY587"/>
  <c r="AME587" s="1"/>
  <c r="ALY576"/>
  <c r="AME576" s="1"/>
  <c r="ALY583"/>
  <c r="AME583" s="1"/>
  <c r="ALY581"/>
  <c r="AME581" s="1"/>
  <c r="ALY585"/>
  <c r="AME585" s="1"/>
  <c r="ALY582"/>
  <c r="AME582" s="1"/>
  <c r="ALY586"/>
  <c r="AME586" s="1"/>
  <c r="ALY579"/>
  <c r="AME579" s="1"/>
  <c r="ALY566"/>
  <c r="AME566" s="1"/>
  <c r="ALY567"/>
  <c r="AME567" s="1"/>
  <c r="ALY571"/>
  <c r="AME571" s="1"/>
  <c r="ALY563"/>
  <c r="AME563" s="1"/>
  <c r="ALY568"/>
  <c r="AME568" s="1"/>
  <c r="ALY575"/>
  <c r="AME575" s="1"/>
  <c r="ALY564"/>
  <c r="AME564" s="1"/>
  <c r="ALY573"/>
  <c r="AME573" s="1"/>
  <c r="ALY574"/>
  <c r="AME574" s="1"/>
  <c r="ALY565"/>
  <c r="AME565" s="1"/>
  <c r="ALY572"/>
  <c r="AME572" s="1"/>
  <c r="ALY569"/>
  <c r="AME569" s="1"/>
  <c r="ALY570"/>
  <c r="AME570" s="1"/>
  <c r="MC581"/>
  <c r="MI581" s="1"/>
  <c r="MC585"/>
  <c r="MI585" s="1"/>
  <c r="MC582"/>
  <c r="MI582" s="1"/>
  <c r="MC583"/>
  <c r="MI583" s="1"/>
  <c r="MC576"/>
  <c r="MI576" s="1"/>
  <c r="MC580"/>
  <c r="MI580" s="1"/>
  <c r="MC584"/>
  <c r="MI584" s="1"/>
  <c r="MC588"/>
  <c r="MI588" s="1"/>
  <c r="MC587"/>
  <c r="MI587" s="1"/>
  <c r="MC586"/>
  <c r="MI586" s="1"/>
  <c r="MC579"/>
  <c r="MI579" s="1"/>
  <c r="MC567"/>
  <c r="MI567" s="1"/>
  <c r="MC566"/>
  <c r="MI566" s="1"/>
  <c r="MC573"/>
  <c r="MI573" s="1"/>
  <c r="MC565"/>
  <c r="MI565" s="1"/>
  <c r="MC569"/>
  <c r="MI569" s="1"/>
  <c r="MC568"/>
  <c r="MI568" s="1"/>
  <c r="MC570"/>
  <c r="MI570" s="1"/>
  <c r="MC575"/>
  <c r="MI575" s="1"/>
  <c r="MC564"/>
  <c r="MI564" s="1"/>
  <c r="MC574"/>
  <c r="MI574" s="1"/>
  <c r="MC571"/>
  <c r="MI571" s="1"/>
  <c r="MC572"/>
  <c r="MI572" s="1"/>
  <c r="MC563"/>
  <c r="MI563" s="1"/>
  <c r="AOJ581"/>
  <c r="AOP581" s="1"/>
  <c r="AOJ585"/>
  <c r="AOP585" s="1"/>
  <c r="AOJ582"/>
  <c r="AOP582" s="1"/>
  <c r="AOJ583"/>
  <c r="AOP583" s="1"/>
  <c r="AOJ576"/>
  <c r="AOP576" s="1"/>
  <c r="AOJ580"/>
  <c r="AOP580" s="1"/>
  <c r="AOJ584"/>
  <c r="AOP584" s="1"/>
  <c r="AOJ588"/>
  <c r="AOP588" s="1"/>
  <c r="AOJ587"/>
  <c r="AOP587" s="1"/>
  <c r="AOJ586"/>
  <c r="AOP586" s="1"/>
  <c r="AOJ579"/>
  <c r="AOP579" s="1"/>
  <c r="AOJ567"/>
  <c r="AOP567" s="1"/>
  <c r="AOJ566"/>
  <c r="AOP566" s="1"/>
  <c r="AOJ575"/>
  <c r="AOP575" s="1"/>
  <c r="AOJ564"/>
  <c r="AOP564" s="1"/>
  <c r="AOJ573"/>
  <c r="AOP573" s="1"/>
  <c r="AOJ574"/>
  <c r="AOP574" s="1"/>
  <c r="AOJ565"/>
  <c r="AOP565" s="1"/>
  <c r="AOJ569"/>
  <c r="AOP569" s="1"/>
  <c r="AOJ568"/>
  <c r="AOP568" s="1"/>
  <c r="AOJ571"/>
  <c r="AOP571" s="1"/>
  <c r="AOJ572"/>
  <c r="AOP572" s="1"/>
  <c r="AOJ563"/>
  <c r="AOP563" s="1"/>
  <c r="AOJ570"/>
  <c r="AOP570" s="1"/>
  <c r="PI570"/>
  <c r="PO570" s="1"/>
  <c r="PI580"/>
  <c r="PO580" s="1"/>
  <c r="PI584"/>
  <c r="PO584" s="1"/>
  <c r="PI588"/>
  <c r="PO588" s="1"/>
  <c r="PI587"/>
  <c r="PO587" s="1"/>
  <c r="PI576"/>
  <c r="PO576" s="1"/>
  <c r="PI583"/>
  <c r="PO583" s="1"/>
  <c r="PI581"/>
  <c r="PO581" s="1"/>
  <c r="PI585"/>
  <c r="PO585" s="1"/>
  <c r="PI582"/>
  <c r="PO582" s="1"/>
  <c r="PI586"/>
  <c r="PO586" s="1"/>
  <c r="PI579"/>
  <c r="PO579" s="1"/>
  <c r="PI566"/>
  <c r="PO566" s="1"/>
  <c r="PI567"/>
  <c r="PO567" s="1"/>
  <c r="PI575"/>
  <c r="PO575" s="1"/>
  <c r="PI573"/>
  <c r="PO573" s="1"/>
  <c r="PI574"/>
  <c r="PO574" s="1"/>
  <c r="PI571"/>
  <c r="PO571" s="1"/>
  <c r="PI565"/>
  <c r="PO565" s="1"/>
  <c r="PI572"/>
  <c r="PO572" s="1"/>
  <c r="PI569"/>
  <c r="PO569" s="1"/>
  <c r="PI563"/>
  <c r="PO563" s="1"/>
  <c r="PI568"/>
  <c r="PO568" s="1"/>
  <c r="PI564"/>
  <c r="PO564" s="1"/>
  <c r="Y579"/>
  <c r="AE579" s="1"/>
  <c r="Y583"/>
  <c r="AE583" s="1"/>
  <c r="Y584"/>
  <c r="AE584" s="1"/>
  <c r="Y585"/>
  <c r="AE585" s="1"/>
  <c r="Y586"/>
  <c r="AE586" s="1"/>
  <c r="Y576"/>
  <c r="AE576" s="1"/>
  <c r="Y588"/>
  <c r="AE588" s="1"/>
  <c r="Y581"/>
  <c r="AE581" s="1"/>
  <c r="Y580"/>
  <c r="AE580" s="1"/>
  <c r="Y582"/>
  <c r="AE582" s="1"/>
  <c r="Y587"/>
  <c r="AE587" s="1"/>
  <c r="Y571"/>
  <c r="AE571" s="1"/>
  <c r="Y567"/>
  <c r="AE567" s="1"/>
  <c r="Y566"/>
  <c r="AE566" s="1"/>
  <c r="Y569"/>
  <c r="AE569" s="1"/>
  <c r="Y570"/>
  <c r="AE570" s="1"/>
  <c r="Y564"/>
  <c r="AE564" s="1"/>
  <c r="Y568"/>
  <c r="AE568" s="1"/>
  <c r="Y563"/>
  <c r="AE563" s="1"/>
  <c r="Y573"/>
  <c r="AE573" s="1"/>
  <c r="Y574"/>
  <c r="AE574" s="1"/>
  <c r="Y572"/>
  <c r="AE572" s="1"/>
  <c r="Y575"/>
  <c r="AE575" s="1"/>
  <c r="Y565"/>
  <c r="AE565" s="1"/>
  <c r="AD578"/>
  <c r="AVU579"/>
  <c r="ASJ588"/>
  <c r="ASP588" s="1"/>
  <c r="ASJ586"/>
  <c r="ASP586" s="1"/>
  <c r="ASJ581"/>
  <c r="ASP581" s="1"/>
  <c r="ASJ580"/>
  <c r="ASP580" s="1"/>
  <c r="ASJ583"/>
  <c r="ASP583" s="1"/>
  <c r="ASJ579"/>
  <c r="ASP579" s="1"/>
  <c r="ASJ582"/>
  <c r="ASP582" s="1"/>
  <c r="ASJ587"/>
  <c r="ASP587" s="1"/>
  <c r="ASJ584"/>
  <c r="ASP584" s="1"/>
  <c r="ASJ585"/>
  <c r="ASP585" s="1"/>
  <c r="ASJ576"/>
  <c r="ASP576" s="1"/>
  <c r="ASJ567"/>
  <c r="ASP567" s="1"/>
  <c r="ASJ571"/>
  <c r="ASP571" s="1"/>
  <c r="ASJ566"/>
  <c r="ASP566" s="1"/>
  <c r="ASJ570"/>
  <c r="ASP570" s="1"/>
  <c r="ASJ568"/>
  <c r="ASP568" s="1"/>
  <c r="ASJ573"/>
  <c r="ASP573" s="1"/>
  <c r="ASJ569"/>
  <c r="ASP569" s="1"/>
  <c r="ASJ564"/>
  <c r="ASP564" s="1"/>
  <c r="ASJ563"/>
  <c r="ASP563" s="1"/>
  <c r="ASJ574"/>
  <c r="ASP574" s="1"/>
  <c r="ASJ572"/>
  <c r="ASP572" s="1"/>
  <c r="ASJ565"/>
  <c r="ASP565" s="1"/>
  <c r="ASJ575"/>
  <c r="ASP575" s="1"/>
  <c r="ALX575"/>
  <c r="AMD575" s="1"/>
  <c r="ALX579"/>
  <c r="AMD579" s="1"/>
  <c r="ALX586"/>
  <c r="AMD586" s="1"/>
  <c r="ALX581"/>
  <c r="AMD581" s="1"/>
  <c r="ALX580"/>
  <c r="AMD580" s="1"/>
  <c r="ALX588"/>
  <c r="AMD588" s="1"/>
  <c r="ALX576"/>
  <c r="AMD576" s="1"/>
  <c r="ALX582"/>
  <c r="AMD582" s="1"/>
  <c r="ALX587"/>
  <c r="AMD587" s="1"/>
  <c r="ALX584"/>
  <c r="AMD584" s="1"/>
  <c r="ALX585"/>
  <c r="AMD585" s="1"/>
  <c r="ALX583"/>
  <c r="AMD583" s="1"/>
  <c r="ALX571"/>
  <c r="AMD571" s="1"/>
  <c r="ALX567"/>
  <c r="AMD567" s="1"/>
  <c r="ALX566"/>
  <c r="AMD566" s="1"/>
  <c r="ALX570"/>
  <c r="AMD570" s="1"/>
  <c r="ALX564"/>
  <c r="AMD564" s="1"/>
  <c r="ALX568"/>
  <c r="AMD568" s="1"/>
  <c r="ALX563"/>
  <c r="AMD563" s="1"/>
  <c r="ALX573"/>
  <c r="AMD573" s="1"/>
  <c r="ALX574"/>
  <c r="AMD574" s="1"/>
  <c r="ALX572"/>
  <c r="AMD572" s="1"/>
  <c r="ALX569"/>
  <c r="AMD569" s="1"/>
  <c r="ALX565"/>
  <c r="AMD565" s="1"/>
  <c r="SN575"/>
  <c r="ST575" s="1"/>
  <c r="SN586"/>
  <c r="ST586" s="1"/>
  <c r="SN581"/>
  <c r="ST581" s="1"/>
  <c r="SN579"/>
  <c r="ST579" s="1"/>
  <c r="SN585"/>
  <c r="ST585" s="1"/>
  <c r="SN583"/>
  <c r="ST583" s="1"/>
  <c r="SN582"/>
  <c r="ST582" s="1"/>
  <c r="SN587"/>
  <c r="ST587" s="1"/>
  <c r="SN584"/>
  <c r="ST584" s="1"/>
  <c r="SN580"/>
  <c r="ST580" s="1"/>
  <c r="SN588"/>
  <c r="ST588" s="1"/>
  <c r="SN576"/>
  <c r="ST576" s="1"/>
  <c r="SN571"/>
  <c r="ST571" s="1"/>
  <c r="SN567"/>
  <c r="ST567" s="1"/>
  <c r="SN566"/>
  <c r="ST566" s="1"/>
  <c r="SN570"/>
  <c r="ST570" s="1"/>
  <c r="SN568"/>
  <c r="ST568" s="1"/>
  <c r="SN573"/>
  <c r="ST573" s="1"/>
  <c r="SN574"/>
  <c r="ST574" s="1"/>
  <c r="SN572"/>
  <c r="ST572" s="1"/>
  <c r="SN565"/>
  <c r="ST565" s="1"/>
  <c r="SN569"/>
  <c r="ST569" s="1"/>
  <c r="SN564"/>
  <c r="ST564" s="1"/>
  <c r="SN563"/>
  <c r="ST563" s="1"/>
  <c r="MB582"/>
  <c r="MH582" s="1"/>
  <c r="MB587"/>
  <c r="MH587" s="1"/>
  <c r="MB584"/>
  <c r="MH584" s="1"/>
  <c r="MB580"/>
  <c r="MH580" s="1"/>
  <c r="MB588"/>
  <c r="MH588" s="1"/>
  <c r="MB576"/>
  <c r="MH576" s="1"/>
  <c r="MB586"/>
  <c r="MH586" s="1"/>
  <c r="MB581"/>
  <c r="MH581" s="1"/>
  <c r="MB579"/>
  <c r="MH579" s="1"/>
  <c r="MB585"/>
  <c r="MH585" s="1"/>
  <c r="MB583"/>
  <c r="MH583" s="1"/>
  <c r="MB571"/>
  <c r="MH571" s="1"/>
  <c r="MB567"/>
  <c r="MH567" s="1"/>
  <c r="MB566"/>
  <c r="MH566" s="1"/>
  <c r="MB570"/>
  <c r="MH570" s="1"/>
  <c r="MB568"/>
  <c r="MH568" s="1"/>
  <c r="MB573"/>
  <c r="MH573" s="1"/>
  <c r="MB574"/>
  <c r="MH574" s="1"/>
  <c r="MB572"/>
  <c r="MH572" s="1"/>
  <c r="MB565"/>
  <c r="MH565" s="1"/>
  <c r="MB569"/>
  <c r="MH569" s="1"/>
  <c r="MB564"/>
  <c r="MH564" s="1"/>
  <c r="MB563"/>
  <c r="MH563" s="1"/>
  <c r="MB575"/>
  <c r="MH575" s="1"/>
  <c r="AGG588"/>
  <c r="AGM588" s="1"/>
  <c r="AGG586"/>
  <c r="AGM586" s="1"/>
  <c r="AGG584"/>
  <c r="AGM584" s="1"/>
  <c r="AGG580"/>
  <c r="AGM580" s="1"/>
  <c r="AGG582"/>
  <c r="AGM582" s="1"/>
  <c r="AGG576"/>
  <c r="AGM576" s="1"/>
  <c r="AGG583"/>
  <c r="AGM583" s="1"/>
  <c r="AGG581"/>
  <c r="AGM581" s="1"/>
  <c r="AGG579"/>
  <c r="AGM579" s="1"/>
  <c r="AGG585"/>
  <c r="AGM585" s="1"/>
  <c r="AGG587"/>
  <c r="AGM587" s="1"/>
  <c r="AGG571"/>
  <c r="AGM571" s="1"/>
  <c r="AGG567"/>
  <c r="AGM567" s="1"/>
  <c r="AGG566"/>
  <c r="AGM566" s="1"/>
  <c r="AGG570"/>
  <c r="AGM570" s="1"/>
  <c r="AGG564"/>
  <c r="AGM564" s="1"/>
  <c r="AGG563"/>
  <c r="AGM563" s="1"/>
  <c r="AGG573"/>
  <c r="AGM573" s="1"/>
  <c r="AGG569"/>
  <c r="AGM569" s="1"/>
  <c r="AGG568"/>
  <c r="AGM568" s="1"/>
  <c r="AGG574"/>
  <c r="AGM574" s="1"/>
  <c r="AGG572"/>
  <c r="AGM572" s="1"/>
  <c r="AGG565"/>
  <c r="AGM565" s="1"/>
  <c r="AGG575"/>
  <c r="AGM575" s="1"/>
  <c r="WO588"/>
  <c r="WU588" s="1"/>
  <c r="WO586"/>
  <c r="WU586" s="1"/>
  <c r="WO584"/>
  <c r="WU584" s="1"/>
  <c r="WO585"/>
  <c r="WU585" s="1"/>
  <c r="WO587"/>
  <c r="WU587" s="1"/>
  <c r="WO579"/>
  <c r="WU579" s="1"/>
  <c r="WO583"/>
  <c r="WU583" s="1"/>
  <c r="WO581"/>
  <c r="WU581" s="1"/>
  <c r="WO580"/>
  <c r="WU580" s="1"/>
  <c r="WO582"/>
  <c r="WU582" s="1"/>
  <c r="WO576"/>
  <c r="WU576" s="1"/>
  <c r="WO571"/>
  <c r="WU571" s="1"/>
  <c r="WO567"/>
  <c r="WU567" s="1"/>
  <c r="WO566"/>
  <c r="WU566" s="1"/>
  <c r="WO570"/>
  <c r="WU570" s="1"/>
  <c r="WO564"/>
  <c r="WU564" s="1"/>
  <c r="WO563"/>
  <c r="WU563" s="1"/>
  <c r="WO573"/>
  <c r="WU573" s="1"/>
  <c r="WO574"/>
  <c r="WU574" s="1"/>
  <c r="WO572"/>
  <c r="WU572" s="1"/>
  <c r="WO569"/>
  <c r="WU569" s="1"/>
  <c r="WO568"/>
  <c r="WU568" s="1"/>
  <c r="WO565"/>
  <c r="WU565" s="1"/>
  <c r="WO575"/>
  <c r="WU575" s="1"/>
  <c r="AFL575"/>
  <c r="AFR575" s="1"/>
  <c r="AFL579"/>
  <c r="AFR579" s="1"/>
  <c r="AFL583"/>
  <c r="AFR583" s="1"/>
  <c r="AFL581"/>
  <c r="AFR581" s="1"/>
  <c r="AFL580"/>
  <c r="AFR580" s="1"/>
  <c r="AFL582"/>
  <c r="AFR582" s="1"/>
  <c r="AFL576"/>
  <c r="AFR576" s="1"/>
  <c r="AFL588"/>
  <c r="AFR588" s="1"/>
  <c r="AFL586"/>
  <c r="AFR586" s="1"/>
  <c r="AFL584"/>
  <c r="AFR584" s="1"/>
  <c r="AFL585"/>
  <c r="AFR585" s="1"/>
  <c r="AFL587"/>
  <c r="AFR587" s="1"/>
  <c r="AFL571"/>
  <c r="AFR571" s="1"/>
  <c r="AFL566"/>
  <c r="AFR566" s="1"/>
  <c r="AFL567"/>
  <c r="AFR567" s="1"/>
  <c r="AFL570"/>
  <c r="AFR570" s="1"/>
  <c r="AFL573"/>
  <c r="AFR573" s="1"/>
  <c r="AFL574"/>
  <c r="AFR574" s="1"/>
  <c r="AFL572"/>
  <c r="AFR572" s="1"/>
  <c r="AFL565"/>
  <c r="AFR565" s="1"/>
  <c r="AFL569"/>
  <c r="AFR569" s="1"/>
  <c r="AFL564"/>
  <c r="AFR564" s="1"/>
  <c r="AFL568"/>
  <c r="AFR568" s="1"/>
  <c r="AFL563"/>
  <c r="AFR563" s="1"/>
  <c r="AT579"/>
  <c r="AZ579" s="1"/>
  <c r="AT581"/>
  <c r="AZ581" s="1"/>
  <c r="AT580"/>
  <c r="AZ580" s="1"/>
  <c r="AT582"/>
  <c r="AZ582" s="1"/>
  <c r="AT586"/>
  <c r="AZ586" s="1"/>
  <c r="AT576"/>
  <c r="AZ576" s="1"/>
  <c r="AT588"/>
  <c r="AZ588" s="1"/>
  <c r="AT584"/>
  <c r="AZ584" s="1"/>
  <c r="AT585"/>
  <c r="AZ585" s="1"/>
  <c r="AT583"/>
  <c r="AZ583" s="1"/>
  <c r="AT587"/>
  <c r="AZ587" s="1"/>
  <c r="AT571"/>
  <c r="AZ571" s="1"/>
  <c r="AT567"/>
  <c r="AZ567" s="1"/>
  <c r="AT566"/>
  <c r="AZ566" s="1"/>
  <c r="AT569"/>
  <c r="AZ569" s="1"/>
  <c r="AT570"/>
  <c r="AZ570" s="1"/>
  <c r="AT564"/>
  <c r="AZ564" s="1"/>
  <c r="AT563"/>
  <c r="AZ563" s="1"/>
  <c r="AT573"/>
  <c r="AZ573" s="1"/>
  <c r="AT574"/>
  <c r="AZ574" s="1"/>
  <c r="AT572"/>
  <c r="AZ572" s="1"/>
  <c r="AT565"/>
  <c r="AZ565" s="1"/>
  <c r="AT575"/>
  <c r="AZ575" s="1"/>
  <c r="AT568"/>
  <c r="AZ568" s="1"/>
  <c r="APY575"/>
  <c r="AQE575" s="1"/>
  <c r="APY582"/>
  <c r="AQE582" s="1"/>
  <c r="APY587"/>
  <c r="AQE587" s="1"/>
  <c r="APY584"/>
  <c r="AQE584" s="1"/>
  <c r="APY580"/>
  <c r="AQE580" s="1"/>
  <c r="APY588"/>
  <c r="AQE588" s="1"/>
  <c r="APY576"/>
  <c r="AQE576" s="1"/>
  <c r="APY586"/>
  <c r="AQE586" s="1"/>
  <c r="APY581"/>
  <c r="AQE581" s="1"/>
  <c r="APY579"/>
  <c r="AQE579" s="1"/>
  <c r="APY585"/>
  <c r="AQE585" s="1"/>
  <c r="APY583"/>
  <c r="AQE583" s="1"/>
  <c r="APY571"/>
  <c r="AQE571" s="1"/>
  <c r="APY567"/>
  <c r="AQE567" s="1"/>
  <c r="APY566"/>
  <c r="AQE566" s="1"/>
  <c r="APY570"/>
  <c r="AQE570" s="1"/>
  <c r="APY563"/>
  <c r="AQE563" s="1"/>
  <c r="APY573"/>
  <c r="AQE573" s="1"/>
  <c r="APY574"/>
  <c r="AQE574" s="1"/>
  <c r="APY572"/>
  <c r="AQE572" s="1"/>
  <c r="APY565"/>
  <c r="AQE565" s="1"/>
  <c r="APY569"/>
  <c r="AQE569" s="1"/>
  <c r="APY564"/>
  <c r="AQE564" s="1"/>
  <c r="APY568"/>
  <c r="AQE568" s="1"/>
  <c r="AJM575"/>
  <c r="AJS575" s="1"/>
  <c r="AJM582"/>
  <c r="AJS582" s="1"/>
  <c r="AJM587"/>
  <c r="AJS587" s="1"/>
  <c r="AJM584"/>
  <c r="AJS584" s="1"/>
  <c r="AJM580"/>
  <c r="AJS580" s="1"/>
  <c r="AJM588"/>
  <c r="AJS588" s="1"/>
  <c r="AJM576"/>
  <c r="AJS576" s="1"/>
  <c r="AJM586"/>
  <c r="AJS586" s="1"/>
  <c r="AJM581"/>
  <c r="AJS581" s="1"/>
  <c r="AJM579"/>
  <c r="AJS579" s="1"/>
  <c r="AJM585"/>
  <c r="AJS585" s="1"/>
  <c r="AJM583"/>
  <c r="AJS583" s="1"/>
  <c r="AJM571"/>
  <c r="AJS571" s="1"/>
  <c r="AJM567"/>
  <c r="AJS567" s="1"/>
  <c r="AJM566"/>
  <c r="AJS566" s="1"/>
  <c r="AJM569"/>
  <c r="AJS569" s="1"/>
  <c r="AJM565"/>
  <c r="AJS565" s="1"/>
  <c r="AJM570"/>
  <c r="AJS570" s="1"/>
  <c r="AJM564"/>
  <c r="AJS564" s="1"/>
  <c r="AJM568"/>
  <c r="AJS568" s="1"/>
  <c r="AJM563"/>
  <c r="AJS563" s="1"/>
  <c r="AJM573"/>
  <c r="AJS573" s="1"/>
  <c r="AJM574"/>
  <c r="AJS574" s="1"/>
  <c r="AJM572"/>
  <c r="AJS572" s="1"/>
  <c r="QC575"/>
  <c r="QI575" s="1"/>
  <c r="QC582"/>
  <c r="QI582" s="1"/>
  <c r="QC586"/>
  <c r="QI586" s="1"/>
  <c r="QC581"/>
  <c r="QI581" s="1"/>
  <c r="QC580"/>
  <c r="QI580" s="1"/>
  <c r="QC588"/>
  <c r="QI588" s="1"/>
  <c r="QC579"/>
  <c r="QI579" s="1"/>
  <c r="QC583"/>
  <c r="QI583" s="1"/>
  <c r="QC587"/>
  <c r="QI587" s="1"/>
  <c r="QC584"/>
  <c r="QI584" s="1"/>
  <c r="QC585"/>
  <c r="QI585" s="1"/>
  <c r="QC576"/>
  <c r="QI576" s="1"/>
  <c r="QC566"/>
  <c r="QI566" s="1"/>
  <c r="QC571"/>
  <c r="QI571" s="1"/>
  <c r="QC567"/>
  <c r="QI567" s="1"/>
  <c r="QC569"/>
  <c r="QI569" s="1"/>
  <c r="QC563"/>
  <c r="QI563" s="1"/>
  <c r="QC565"/>
  <c r="QI565" s="1"/>
  <c r="QC570"/>
  <c r="QI570" s="1"/>
  <c r="QC564"/>
  <c r="QI564" s="1"/>
  <c r="QC568"/>
  <c r="QI568" s="1"/>
  <c r="QC573"/>
  <c r="QI573" s="1"/>
  <c r="QC574"/>
  <c r="QI574" s="1"/>
  <c r="QC572"/>
  <c r="QI572" s="1"/>
  <c r="JQ575"/>
  <c r="JW575" s="1"/>
  <c r="JQ582"/>
  <c r="JW582" s="1"/>
  <c r="JQ586"/>
  <c r="JW586" s="1"/>
  <c r="JQ581"/>
  <c r="JW581" s="1"/>
  <c r="JQ580"/>
  <c r="JW580" s="1"/>
  <c r="JQ588"/>
  <c r="JW588" s="1"/>
  <c r="JQ579"/>
  <c r="JW579" s="1"/>
  <c r="JQ583"/>
  <c r="JW583" s="1"/>
  <c r="JQ587"/>
  <c r="JW587" s="1"/>
  <c r="JQ584"/>
  <c r="JW584" s="1"/>
  <c r="JQ585"/>
  <c r="JW585" s="1"/>
  <c r="JQ576"/>
  <c r="JW576" s="1"/>
  <c r="JQ566"/>
  <c r="JW566" s="1"/>
  <c r="JQ571"/>
  <c r="JW571" s="1"/>
  <c r="JQ567"/>
  <c r="JW567" s="1"/>
  <c r="JQ569"/>
  <c r="JW569" s="1"/>
  <c r="JQ564"/>
  <c r="JW564" s="1"/>
  <c r="JQ563"/>
  <c r="JW563" s="1"/>
  <c r="JQ565"/>
  <c r="JW565" s="1"/>
  <c r="JQ570"/>
  <c r="JW570" s="1"/>
  <c r="JQ568"/>
  <c r="JW568" s="1"/>
  <c r="JQ573"/>
  <c r="JW573" s="1"/>
  <c r="JQ574"/>
  <c r="JW574" s="1"/>
  <c r="JQ572"/>
  <c r="JW572" s="1"/>
  <c r="ADA579"/>
  <c r="ADG579" s="1"/>
  <c r="ADA583"/>
  <c r="ADG583" s="1"/>
  <c r="ADA581"/>
  <c r="ADG581" s="1"/>
  <c r="ADA580"/>
  <c r="ADG580" s="1"/>
  <c r="ADA582"/>
  <c r="ADG582" s="1"/>
  <c r="ADA576"/>
  <c r="ADG576" s="1"/>
  <c r="ADA588"/>
  <c r="ADG588" s="1"/>
  <c r="ADA586"/>
  <c r="ADG586" s="1"/>
  <c r="ADA584"/>
  <c r="ADG584" s="1"/>
  <c r="ADA585"/>
  <c r="ADG585" s="1"/>
  <c r="ADA587"/>
  <c r="ADG587" s="1"/>
  <c r="ADA571"/>
  <c r="ADG571" s="1"/>
  <c r="ADA567"/>
  <c r="ADG567" s="1"/>
  <c r="ADA566"/>
  <c r="ADG566" s="1"/>
  <c r="ADA569"/>
  <c r="ADG569" s="1"/>
  <c r="ADA568"/>
  <c r="ADG568" s="1"/>
  <c r="ADA574"/>
  <c r="ADG574" s="1"/>
  <c r="ADA572"/>
  <c r="ADG572" s="1"/>
  <c r="ADA565"/>
  <c r="ADG565" s="1"/>
  <c r="ADA575"/>
  <c r="ADG575" s="1"/>
  <c r="ADA570"/>
  <c r="ADG570" s="1"/>
  <c r="ADA564"/>
  <c r="ADG564" s="1"/>
  <c r="ADA563"/>
  <c r="ADG563" s="1"/>
  <c r="ADA573"/>
  <c r="ADG573" s="1"/>
  <c r="DE575"/>
  <c r="DK575" s="1"/>
  <c r="DE588"/>
  <c r="DK588" s="1"/>
  <c r="DE581"/>
  <c r="DK581" s="1"/>
  <c r="DE580"/>
  <c r="DK580" s="1"/>
  <c r="DE582"/>
  <c r="DK582" s="1"/>
  <c r="DE587"/>
  <c r="DK587" s="1"/>
  <c r="DE579"/>
  <c r="DK579" s="1"/>
  <c r="DE583"/>
  <c r="DK583" s="1"/>
  <c r="DE584"/>
  <c r="DK584" s="1"/>
  <c r="DE585"/>
  <c r="DK585" s="1"/>
  <c r="DE586"/>
  <c r="DK586" s="1"/>
  <c r="DE576"/>
  <c r="DK576" s="1"/>
  <c r="DE571"/>
  <c r="DK571" s="1"/>
  <c r="DE567"/>
  <c r="DK567" s="1"/>
  <c r="DE566"/>
  <c r="DK566" s="1"/>
  <c r="DE569"/>
  <c r="DK569" s="1"/>
  <c r="DE570"/>
  <c r="DK570" s="1"/>
  <c r="DE564"/>
  <c r="DK564" s="1"/>
  <c r="DE568"/>
  <c r="DK568" s="1"/>
  <c r="DE563"/>
  <c r="DK563" s="1"/>
  <c r="DE573"/>
  <c r="DK573" s="1"/>
  <c r="DE574"/>
  <c r="DK574" s="1"/>
  <c r="DE572"/>
  <c r="DK572" s="1"/>
  <c r="DE565"/>
  <c r="DK565" s="1"/>
  <c r="VT588"/>
  <c r="VZ588" s="1"/>
  <c r="VT586"/>
  <c r="VZ586" s="1"/>
  <c r="VT584"/>
  <c r="VZ584" s="1"/>
  <c r="VT580"/>
  <c r="VZ580" s="1"/>
  <c r="VT582"/>
  <c r="VZ582" s="1"/>
  <c r="VT576"/>
  <c r="VZ576" s="1"/>
  <c r="VT583"/>
  <c r="VZ583" s="1"/>
  <c r="VT581"/>
  <c r="VZ581" s="1"/>
  <c r="VT579"/>
  <c r="VZ579" s="1"/>
  <c r="VT585"/>
  <c r="VZ585" s="1"/>
  <c r="VT587"/>
  <c r="VZ587" s="1"/>
  <c r="VT571"/>
  <c r="VZ571" s="1"/>
  <c r="VT567"/>
  <c r="VZ567" s="1"/>
  <c r="VT566"/>
  <c r="VZ566" s="1"/>
  <c r="VT570"/>
  <c r="VZ570" s="1"/>
  <c r="VT564"/>
  <c r="VZ564" s="1"/>
  <c r="VT563"/>
  <c r="VZ563" s="1"/>
  <c r="VT573"/>
  <c r="VZ573" s="1"/>
  <c r="VT574"/>
  <c r="VZ574" s="1"/>
  <c r="VT572"/>
  <c r="VZ572" s="1"/>
  <c r="VT575"/>
  <c r="VZ575" s="1"/>
  <c r="VT569"/>
  <c r="VZ569" s="1"/>
  <c r="VT568"/>
  <c r="VZ568" s="1"/>
  <c r="VT565"/>
  <c r="VZ565" s="1"/>
  <c r="AGH587"/>
  <c r="AGN587" s="1"/>
  <c r="AGH581"/>
  <c r="AGN581" s="1"/>
  <c r="AGH585"/>
  <c r="AGN585" s="1"/>
  <c r="AGH586"/>
  <c r="AGN586" s="1"/>
  <c r="AGH576"/>
  <c r="AGN576" s="1"/>
  <c r="AGH582"/>
  <c r="AGN582" s="1"/>
  <c r="AGH580"/>
  <c r="AGN580" s="1"/>
  <c r="AGH584"/>
  <c r="AGN584" s="1"/>
  <c r="AGH583"/>
  <c r="AGN583" s="1"/>
  <c r="AGH588"/>
  <c r="AGN588" s="1"/>
  <c r="AGH579"/>
  <c r="AGN579" s="1"/>
  <c r="AGH566"/>
  <c r="AGN566" s="1"/>
  <c r="AGH567"/>
  <c r="AGN567" s="1"/>
  <c r="AGH564"/>
  <c r="AGN564" s="1"/>
  <c r="AGH571"/>
  <c r="AGN571" s="1"/>
  <c r="AGH563"/>
  <c r="AGN563" s="1"/>
  <c r="AGH575"/>
  <c r="AGN575" s="1"/>
  <c r="AGH573"/>
  <c r="AGN573" s="1"/>
  <c r="AGH574"/>
  <c r="AGN574" s="1"/>
  <c r="AGH565"/>
  <c r="AGN565" s="1"/>
  <c r="AGH572"/>
  <c r="AGN572" s="1"/>
  <c r="AGH569"/>
  <c r="AGN569" s="1"/>
  <c r="AGH568"/>
  <c r="AGN568" s="1"/>
  <c r="AGH570"/>
  <c r="AGN570" s="1"/>
  <c r="ZV587"/>
  <c r="AAB587" s="1"/>
  <c r="ZV581"/>
  <c r="AAB581" s="1"/>
  <c r="ZV585"/>
  <c r="AAB585" s="1"/>
  <c r="ZV586"/>
  <c r="AAB586" s="1"/>
  <c r="ZV576"/>
  <c r="AAB576" s="1"/>
  <c r="ZV582"/>
  <c r="AAB582" s="1"/>
  <c r="ZV580"/>
  <c r="AAB580" s="1"/>
  <c r="ZV584"/>
  <c r="AAB584" s="1"/>
  <c r="ZV583"/>
  <c r="AAB583" s="1"/>
  <c r="ZV588"/>
  <c r="AAB588" s="1"/>
  <c r="ZV579"/>
  <c r="AAB579" s="1"/>
  <c r="ZV566"/>
  <c r="AAB566" s="1"/>
  <c r="ZV567"/>
  <c r="AAB567" s="1"/>
  <c r="ZV574"/>
  <c r="AAB574" s="1"/>
  <c r="ZV571"/>
  <c r="AAB571" s="1"/>
  <c r="ZV563"/>
  <c r="AAB563" s="1"/>
  <c r="ZV575"/>
  <c r="AAB575" s="1"/>
  <c r="ZV564"/>
  <c r="AAB564" s="1"/>
  <c r="ZV573"/>
  <c r="AAB573" s="1"/>
  <c r="ZV565"/>
  <c r="AAB565" s="1"/>
  <c r="ZV572"/>
  <c r="AAB572" s="1"/>
  <c r="ZV569"/>
  <c r="AAB569" s="1"/>
  <c r="ZV568"/>
  <c r="AAB568" s="1"/>
  <c r="ZV570"/>
  <c r="AAB570" s="1"/>
  <c r="EA587"/>
  <c r="EG587" s="1"/>
  <c r="EA580"/>
  <c r="EG580" s="1"/>
  <c r="EA584"/>
  <c r="EG584" s="1"/>
  <c r="EA583"/>
  <c r="EG583" s="1"/>
  <c r="EA576"/>
  <c r="EG576" s="1"/>
  <c r="EA582"/>
  <c r="EG582" s="1"/>
  <c r="EA586"/>
  <c r="EG586" s="1"/>
  <c r="EA581"/>
  <c r="EG581" s="1"/>
  <c r="EA585"/>
  <c r="EG585" s="1"/>
  <c r="EA588"/>
  <c r="EG588" s="1"/>
  <c r="EA579"/>
  <c r="EG579" s="1"/>
  <c r="EA566"/>
  <c r="EG566" s="1"/>
  <c r="EA567"/>
  <c r="EG567" s="1"/>
  <c r="EA564"/>
  <c r="EG564" s="1"/>
  <c r="EA563"/>
  <c r="EG563" s="1"/>
  <c r="EA570"/>
  <c r="EG570" s="1"/>
  <c r="EA575"/>
  <c r="EG575" s="1"/>
  <c r="EA573"/>
  <c r="EG573" s="1"/>
  <c r="EA574"/>
  <c r="EG574" s="1"/>
  <c r="EA571"/>
  <c r="EG571" s="1"/>
  <c r="EA565"/>
  <c r="EG565" s="1"/>
  <c r="EA572"/>
  <c r="EG572" s="1"/>
  <c r="EA569"/>
  <c r="EG569" s="1"/>
  <c r="EA568"/>
  <c r="EG568" s="1"/>
  <c r="ARP581"/>
  <c r="ARV581" s="1"/>
  <c r="ARP585"/>
  <c r="ARV585" s="1"/>
  <c r="ARP587"/>
  <c r="ARV587" s="1"/>
  <c r="ARP586"/>
  <c r="ARV586" s="1"/>
  <c r="ARP576"/>
  <c r="ARV576" s="1"/>
  <c r="ARP580"/>
  <c r="ARV580" s="1"/>
  <c r="ARP584"/>
  <c r="ARV584" s="1"/>
  <c r="ARP582"/>
  <c r="ARV582" s="1"/>
  <c r="ARP583"/>
  <c r="ARV583" s="1"/>
  <c r="ARP588"/>
  <c r="ARV588" s="1"/>
  <c r="ARP579"/>
  <c r="ARV579" s="1"/>
  <c r="ARP566"/>
  <c r="ARV566" s="1"/>
  <c r="ARP567"/>
  <c r="ARV567" s="1"/>
  <c r="ARP575"/>
  <c r="ARV575" s="1"/>
  <c r="ARP564"/>
  <c r="ARV564" s="1"/>
  <c r="ARP571"/>
  <c r="ARV571" s="1"/>
  <c r="ARP572"/>
  <c r="ARV572" s="1"/>
  <c r="ARP563"/>
  <c r="ARV563" s="1"/>
  <c r="ARP568"/>
  <c r="ARV568" s="1"/>
  <c r="ARP570"/>
  <c r="ARV570" s="1"/>
  <c r="ARP573"/>
  <c r="ARV573" s="1"/>
  <c r="ARP574"/>
  <c r="ARV574" s="1"/>
  <c r="ARP565"/>
  <c r="ARV565" s="1"/>
  <c r="ARP569"/>
  <c r="ARV569" s="1"/>
  <c r="RT581"/>
  <c r="RZ581" s="1"/>
  <c r="RT585"/>
  <c r="RZ585" s="1"/>
  <c r="RT582"/>
  <c r="RZ582" s="1"/>
  <c r="RT583"/>
  <c r="RZ583" s="1"/>
  <c r="RT576"/>
  <c r="RZ576" s="1"/>
  <c r="RT580"/>
  <c r="RZ580" s="1"/>
  <c r="RT584"/>
  <c r="RZ584" s="1"/>
  <c r="RT588"/>
  <c r="RZ588" s="1"/>
  <c r="RT587"/>
  <c r="RZ587" s="1"/>
  <c r="RT586"/>
  <c r="RZ586" s="1"/>
  <c r="RT579"/>
  <c r="RZ579" s="1"/>
  <c r="RT566"/>
  <c r="RZ566" s="1"/>
  <c r="RT567"/>
  <c r="RZ567" s="1"/>
  <c r="RT564"/>
  <c r="RZ564" s="1"/>
  <c r="RT571"/>
  <c r="RZ571" s="1"/>
  <c r="RT572"/>
  <c r="RZ572" s="1"/>
  <c r="RT563"/>
  <c r="RZ563" s="1"/>
  <c r="RT568"/>
  <c r="RZ568" s="1"/>
  <c r="RT575"/>
  <c r="RZ575" s="1"/>
  <c r="RT573"/>
  <c r="RZ573" s="1"/>
  <c r="RT574"/>
  <c r="RZ574" s="1"/>
  <c r="RT565"/>
  <c r="RZ565" s="1"/>
  <c r="RT569"/>
  <c r="RZ569" s="1"/>
  <c r="RT570"/>
  <c r="RZ570" s="1"/>
  <c r="ATF581"/>
  <c r="ATL581" s="1"/>
  <c r="ATF585"/>
  <c r="ATL585" s="1"/>
  <c r="ATF587"/>
  <c r="ATL587" s="1"/>
  <c r="ATF586"/>
  <c r="ATL586" s="1"/>
  <c r="ATF576"/>
  <c r="ATL576" s="1"/>
  <c r="ATF580"/>
  <c r="ATL580" s="1"/>
  <c r="ATF584"/>
  <c r="ATL584" s="1"/>
  <c r="ATF582"/>
  <c r="ATL582" s="1"/>
  <c r="ATF583"/>
  <c r="ATL583" s="1"/>
  <c r="ATF588"/>
  <c r="ATL588" s="1"/>
  <c r="ATF579"/>
  <c r="ATL579" s="1"/>
  <c r="ATF566"/>
  <c r="ATL566" s="1"/>
  <c r="ATF567"/>
  <c r="ATL567" s="1"/>
  <c r="ATF575"/>
  <c r="ATL575" s="1"/>
  <c r="ATF574"/>
  <c r="ATL574" s="1"/>
  <c r="ATF571"/>
  <c r="ATL571" s="1"/>
  <c r="ATF570"/>
  <c r="ATL570" s="1"/>
  <c r="ATF564"/>
  <c r="ATL564" s="1"/>
  <c r="ATF573"/>
  <c r="ATL573" s="1"/>
  <c r="ATF565"/>
  <c r="ATL565" s="1"/>
  <c r="ATF572"/>
  <c r="ATL572" s="1"/>
  <c r="ATF569"/>
  <c r="ATL569" s="1"/>
  <c r="ATF563"/>
  <c r="ATL563" s="1"/>
  <c r="ATF568"/>
  <c r="ATL568" s="1"/>
  <c r="AJN581"/>
  <c r="AJT581" s="1"/>
  <c r="AJN585"/>
  <c r="AJT585" s="1"/>
  <c r="AJN582"/>
  <c r="AJT582" s="1"/>
  <c r="AJN583"/>
  <c r="AJT583" s="1"/>
  <c r="AJN576"/>
  <c r="AJT576" s="1"/>
  <c r="AJN580"/>
  <c r="AJT580" s="1"/>
  <c r="AJN584"/>
  <c r="AJT584" s="1"/>
  <c r="AJN588"/>
  <c r="AJT588" s="1"/>
  <c r="AJN587"/>
  <c r="AJT587" s="1"/>
  <c r="AJN586"/>
  <c r="AJT586" s="1"/>
  <c r="AJN579"/>
  <c r="AJT579" s="1"/>
  <c r="AJN566"/>
  <c r="AJT566" s="1"/>
  <c r="AJN567"/>
  <c r="AJT567" s="1"/>
  <c r="AJN575"/>
  <c r="AJT575" s="1"/>
  <c r="AJN573"/>
  <c r="AJT573" s="1"/>
  <c r="AJN565"/>
  <c r="AJT565" s="1"/>
  <c r="AJN572"/>
  <c r="AJT572" s="1"/>
  <c r="AJN569"/>
  <c r="AJT569" s="1"/>
  <c r="AJN570"/>
  <c r="AJT570" s="1"/>
  <c r="AJN564"/>
  <c r="AJT564" s="1"/>
  <c r="AJN574"/>
  <c r="AJT574" s="1"/>
  <c r="AJN571"/>
  <c r="AJT571" s="1"/>
  <c r="AJN563"/>
  <c r="AJT563" s="1"/>
  <c r="AJN568"/>
  <c r="AJT568" s="1"/>
  <c r="GL580"/>
  <c r="GR580" s="1"/>
  <c r="GL584"/>
  <c r="GR584" s="1"/>
  <c r="GL588"/>
  <c r="GR588" s="1"/>
  <c r="GL587"/>
  <c r="GR587" s="1"/>
  <c r="GL576"/>
  <c r="GR576" s="1"/>
  <c r="GL583"/>
  <c r="GR583" s="1"/>
  <c r="GL581"/>
  <c r="GR581" s="1"/>
  <c r="GL585"/>
  <c r="GR585" s="1"/>
  <c r="GL582"/>
  <c r="GR582" s="1"/>
  <c r="GL586"/>
  <c r="GR586" s="1"/>
  <c r="GL579"/>
  <c r="GR579" s="1"/>
  <c r="GL566"/>
  <c r="GR566" s="1"/>
  <c r="GL567"/>
  <c r="GR567" s="1"/>
  <c r="GL575"/>
  <c r="GR575" s="1"/>
  <c r="GL573"/>
  <c r="GR573" s="1"/>
  <c r="GL565"/>
  <c r="GR565" s="1"/>
  <c r="GL569"/>
  <c r="GR569" s="1"/>
  <c r="GL564"/>
  <c r="GR564" s="1"/>
  <c r="GL574"/>
  <c r="GR574" s="1"/>
  <c r="GL571"/>
  <c r="GR571" s="1"/>
  <c r="GL572"/>
  <c r="GR572" s="1"/>
  <c r="GL563"/>
  <c r="GR563" s="1"/>
  <c r="GL568"/>
  <c r="GR568" s="1"/>
  <c r="GL570"/>
  <c r="GR570" s="1"/>
  <c r="ACG564"/>
  <c r="ACM564" s="1"/>
  <c r="ACG587"/>
  <c r="ACM587" s="1"/>
  <c r="ACG580"/>
  <c r="ACM580" s="1"/>
  <c r="ACG584"/>
  <c r="ACM584" s="1"/>
  <c r="ACG586"/>
  <c r="ACM586" s="1"/>
  <c r="ACG576"/>
  <c r="ACM576" s="1"/>
  <c r="ACG582"/>
  <c r="ACM582" s="1"/>
  <c r="ACG583"/>
  <c r="ACM583" s="1"/>
  <c r="ACG581"/>
  <c r="ACM581" s="1"/>
  <c r="ACG585"/>
  <c r="ACM585" s="1"/>
  <c r="ACG588"/>
  <c r="ACM588" s="1"/>
  <c r="ACG579"/>
  <c r="ACM579" s="1"/>
  <c r="ACG567"/>
  <c r="ACM567" s="1"/>
  <c r="ACG566"/>
  <c r="ACM566" s="1"/>
  <c r="ACG573"/>
  <c r="ACM573" s="1"/>
  <c r="ACG574"/>
  <c r="ACM574" s="1"/>
  <c r="ACG572"/>
  <c r="ACM572" s="1"/>
  <c r="ACG563"/>
  <c r="ACM563" s="1"/>
  <c r="ACG568"/>
  <c r="ACM568" s="1"/>
  <c r="ACG570"/>
  <c r="ACM570" s="1"/>
  <c r="ACG575"/>
  <c r="ACM575" s="1"/>
  <c r="ACG571"/>
  <c r="ACM571" s="1"/>
  <c r="ACG565"/>
  <c r="ACM565" s="1"/>
  <c r="ACG569"/>
  <c r="ACM569" s="1"/>
  <c r="VU570"/>
  <c r="WA570" s="1"/>
  <c r="VU587"/>
  <c r="WA587" s="1"/>
  <c r="VU580"/>
  <c r="WA580" s="1"/>
  <c r="VU584"/>
  <c r="WA584" s="1"/>
  <c r="VU586"/>
  <c r="WA586" s="1"/>
  <c r="VU576"/>
  <c r="WA576" s="1"/>
  <c r="VU582"/>
  <c r="WA582" s="1"/>
  <c r="VU583"/>
  <c r="WA583" s="1"/>
  <c r="VU581"/>
  <c r="WA581" s="1"/>
  <c r="VU585"/>
  <c r="WA585" s="1"/>
  <c r="VU588"/>
  <c r="WA588" s="1"/>
  <c r="VU579"/>
  <c r="WA579" s="1"/>
  <c r="VU566"/>
  <c r="WA566" s="1"/>
  <c r="VU567"/>
  <c r="WA567" s="1"/>
  <c r="VU574"/>
  <c r="WA574" s="1"/>
  <c r="VU571"/>
  <c r="WA571" s="1"/>
  <c r="VU565"/>
  <c r="WA565" s="1"/>
  <c r="VU569"/>
  <c r="WA569" s="1"/>
  <c r="VU568"/>
  <c r="WA568" s="1"/>
  <c r="VU575"/>
  <c r="WA575" s="1"/>
  <c r="VU564"/>
  <c r="WA564" s="1"/>
  <c r="VU573"/>
  <c r="WA573" s="1"/>
  <c r="VU572"/>
  <c r="WA572" s="1"/>
  <c r="VU563"/>
  <c r="WA563" s="1"/>
  <c r="APZ564"/>
  <c r="AQF564" s="1"/>
  <c r="APZ581"/>
  <c r="AQF581" s="1"/>
  <c r="APZ585"/>
  <c r="AQF585" s="1"/>
  <c r="APZ587"/>
  <c r="AQF587" s="1"/>
  <c r="APZ586"/>
  <c r="AQF586" s="1"/>
  <c r="APZ576"/>
  <c r="AQF576" s="1"/>
  <c r="APZ580"/>
  <c r="AQF580" s="1"/>
  <c r="APZ584"/>
  <c r="AQF584" s="1"/>
  <c r="APZ582"/>
  <c r="AQF582" s="1"/>
  <c r="APZ583"/>
  <c r="AQF583" s="1"/>
  <c r="APZ588"/>
  <c r="AQF588" s="1"/>
  <c r="APZ579"/>
  <c r="AQF579" s="1"/>
  <c r="APZ566"/>
  <c r="AQF566" s="1"/>
  <c r="APZ567"/>
  <c r="AQF567" s="1"/>
  <c r="APZ575"/>
  <c r="AQF575" s="1"/>
  <c r="APZ573"/>
  <c r="AQF573" s="1"/>
  <c r="APZ574"/>
  <c r="AQF574" s="1"/>
  <c r="APZ571"/>
  <c r="AQF571" s="1"/>
  <c r="APZ572"/>
  <c r="AQF572" s="1"/>
  <c r="APZ563"/>
  <c r="AQF563" s="1"/>
  <c r="APZ565"/>
  <c r="AQF565" s="1"/>
  <c r="APZ569"/>
  <c r="AQF569" s="1"/>
  <c r="APZ568"/>
  <c r="AQF568" s="1"/>
  <c r="APZ570"/>
  <c r="AQF570" s="1"/>
  <c r="QY581"/>
  <c r="RE581" s="1"/>
  <c r="QY585"/>
  <c r="RE585" s="1"/>
  <c r="QY582"/>
  <c r="RE582" s="1"/>
  <c r="QY583"/>
  <c r="RE583" s="1"/>
  <c r="QY576"/>
  <c r="RE576" s="1"/>
  <c r="QY580"/>
  <c r="RE580" s="1"/>
  <c r="QY584"/>
  <c r="RE584" s="1"/>
  <c r="QY588"/>
  <c r="RE588" s="1"/>
  <c r="QY587"/>
  <c r="RE587" s="1"/>
  <c r="QY586"/>
  <c r="RE586" s="1"/>
  <c r="QY579"/>
  <c r="RE579" s="1"/>
  <c r="QY566"/>
  <c r="RE566" s="1"/>
  <c r="QY567"/>
  <c r="RE567" s="1"/>
  <c r="QY575"/>
  <c r="RE575" s="1"/>
  <c r="QY564"/>
  <c r="RE564" s="1"/>
  <c r="QY563"/>
  <c r="RE563" s="1"/>
  <c r="QY570"/>
  <c r="RE570" s="1"/>
  <c r="QY573"/>
  <c r="RE573" s="1"/>
  <c r="QY574"/>
  <c r="RE574" s="1"/>
  <c r="QY571"/>
  <c r="RE571" s="1"/>
  <c r="QY565"/>
  <c r="RE565" s="1"/>
  <c r="QY572"/>
  <c r="RE572" s="1"/>
  <c r="QY569"/>
  <c r="RE569" s="1"/>
  <c r="QY568"/>
  <c r="RE568" s="1"/>
  <c r="ASK570"/>
  <c r="ASQ570" s="1"/>
  <c r="ASK580"/>
  <c r="ASQ580" s="1"/>
  <c r="ASK584"/>
  <c r="ASQ584" s="1"/>
  <c r="ASK582"/>
  <c r="ASQ582" s="1"/>
  <c r="ASK586"/>
  <c r="ASQ586" s="1"/>
  <c r="ASK576"/>
  <c r="ASQ576" s="1"/>
  <c r="ASK583"/>
  <c r="ASQ583" s="1"/>
  <c r="ASK581"/>
  <c r="ASQ581" s="1"/>
  <c r="ASK585"/>
  <c r="ASQ585" s="1"/>
  <c r="ASK587"/>
  <c r="ASQ587" s="1"/>
  <c r="ASK588"/>
  <c r="ASQ588" s="1"/>
  <c r="ASK579"/>
  <c r="ASQ579" s="1"/>
  <c r="ASK566"/>
  <c r="ASQ566" s="1"/>
  <c r="ASK567"/>
  <c r="ASQ567" s="1"/>
  <c r="ASK575"/>
  <c r="ASQ575" s="1"/>
  <c r="ASK571"/>
  <c r="ASQ571" s="1"/>
  <c r="ASK565"/>
  <c r="ASQ565" s="1"/>
  <c r="ASK572"/>
  <c r="ASQ572" s="1"/>
  <c r="ASK569"/>
  <c r="ASQ569" s="1"/>
  <c r="ASK568"/>
  <c r="ASQ568" s="1"/>
  <c r="ASK564"/>
  <c r="ASQ564" s="1"/>
  <c r="ASK573"/>
  <c r="ASQ573" s="1"/>
  <c r="ASK574"/>
  <c r="ASQ574" s="1"/>
  <c r="ASK563"/>
  <c r="ASQ563" s="1"/>
  <c r="UE581"/>
  <c r="UK581" s="1"/>
  <c r="UE585"/>
  <c r="UK585" s="1"/>
  <c r="UE582"/>
  <c r="UK582" s="1"/>
  <c r="UE583"/>
  <c r="UK583" s="1"/>
  <c r="UE576"/>
  <c r="UK576" s="1"/>
  <c r="UE580"/>
  <c r="UK580" s="1"/>
  <c r="UE584"/>
  <c r="UK584" s="1"/>
  <c r="UE588"/>
  <c r="UK588" s="1"/>
  <c r="UE587"/>
  <c r="UK587" s="1"/>
  <c r="UE586"/>
  <c r="UK586" s="1"/>
  <c r="UE579"/>
  <c r="UK579" s="1"/>
  <c r="UE566"/>
  <c r="UK566" s="1"/>
  <c r="UE567"/>
  <c r="UK567" s="1"/>
  <c r="UE573"/>
  <c r="UK573" s="1"/>
  <c r="UE574"/>
  <c r="UK574" s="1"/>
  <c r="UE575"/>
  <c r="UK575" s="1"/>
  <c r="UE564"/>
  <c r="UK564" s="1"/>
  <c r="UE571"/>
  <c r="UK571" s="1"/>
  <c r="UE565"/>
  <c r="UK565" s="1"/>
  <c r="UE572"/>
  <c r="UK572" s="1"/>
  <c r="UE569"/>
  <c r="UK569" s="1"/>
  <c r="UE563"/>
  <c r="UK563" s="1"/>
  <c r="UE568"/>
  <c r="UK568" s="1"/>
  <c r="UE570"/>
  <c r="UK570" s="1"/>
  <c r="AQD562"/>
  <c r="ASO562"/>
  <c r="ASO592" s="1"/>
  <c r="ASO593" s="1"/>
  <c r="EZ562"/>
  <c r="AAU578"/>
  <c r="RC562"/>
  <c r="AKM562"/>
  <c r="CO562"/>
  <c r="YJ562"/>
  <c r="AEV562"/>
  <c r="AVU567"/>
  <c r="AVU568"/>
  <c r="AVU571"/>
  <c r="AVU575"/>
  <c r="AVU569"/>
  <c r="AVU570"/>
  <c r="AVU580"/>
  <c r="AVU585"/>
  <c r="AVU576"/>
  <c r="AVU587"/>
  <c r="AVU583"/>
  <c r="LL562"/>
  <c r="LL578"/>
  <c r="AFQ562"/>
  <c r="AMC562"/>
  <c r="AUZ578"/>
  <c r="UI562"/>
  <c r="AY562"/>
  <c r="AY578"/>
  <c r="ADF562"/>
  <c r="GP562"/>
  <c r="VD562"/>
  <c r="VD592" s="1"/>
  <c r="VD593" s="1"/>
  <c r="ART562"/>
  <c r="ART578"/>
  <c r="FU562"/>
  <c r="RX562"/>
  <c r="AON562"/>
  <c r="ALH562"/>
  <c r="ALH592" s="1"/>
  <c r="ALH593" s="1"/>
  <c r="ACK562"/>
  <c r="IF578"/>
  <c r="SS562"/>
  <c r="SS578"/>
  <c r="API562"/>
  <c r="NB562"/>
  <c r="NB578"/>
  <c r="AQT588"/>
  <c r="AQZ588" s="1"/>
  <c r="AQT586"/>
  <c r="AQZ586" s="1"/>
  <c r="AQT581"/>
  <c r="AQZ581" s="1"/>
  <c r="AQT580"/>
  <c r="AQZ580" s="1"/>
  <c r="AQT583"/>
  <c r="AQZ583" s="1"/>
  <c r="AQT579"/>
  <c r="AQZ579" s="1"/>
  <c r="AQT582"/>
  <c r="AQZ582" s="1"/>
  <c r="AQT587"/>
  <c r="AQZ587" s="1"/>
  <c r="AQT584"/>
  <c r="AQZ584" s="1"/>
  <c r="AQT585"/>
  <c r="AQZ585" s="1"/>
  <c r="AQT576"/>
  <c r="AQZ576" s="1"/>
  <c r="AQT571"/>
  <c r="AQZ571" s="1"/>
  <c r="AQT567"/>
  <c r="AQZ567" s="1"/>
  <c r="AQT566"/>
  <c r="AQZ566" s="1"/>
  <c r="AQT569"/>
  <c r="AQZ569" s="1"/>
  <c r="AQT570"/>
  <c r="AQZ570" s="1"/>
  <c r="AQT564"/>
  <c r="AQZ564" s="1"/>
  <c r="AQT568"/>
  <c r="AQZ568" s="1"/>
  <c r="AQT563"/>
  <c r="AQZ563" s="1"/>
  <c r="AQT573"/>
  <c r="AQZ573" s="1"/>
  <c r="AQT574"/>
  <c r="AQZ574" s="1"/>
  <c r="AQT572"/>
  <c r="AQZ572" s="1"/>
  <c r="AQT565"/>
  <c r="AQZ565" s="1"/>
  <c r="AQT575"/>
  <c r="AQZ575" s="1"/>
  <c r="AKH582"/>
  <c r="AKN582" s="1"/>
  <c r="AKH587"/>
  <c r="AKN587" s="1"/>
  <c r="AKH584"/>
  <c r="AKN584" s="1"/>
  <c r="AKH585"/>
  <c r="AKN585" s="1"/>
  <c r="AKH583"/>
  <c r="AKN583" s="1"/>
  <c r="AKH579"/>
  <c r="AKN579" s="1"/>
  <c r="AKH586"/>
  <c r="AKN586" s="1"/>
  <c r="AKH581"/>
  <c r="AKN581" s="1"/>
  <c r="AKH580"/>
  <c r="AKN580" s="1"/>
  <c r="AKH588"/>
  <c r="AKN588" s="1"/>
  <c r="AKH576"/>
  <c r="AKN576" s="1"/>
  <c r="AKH571"/>
  <c r="AKN571" s="1"/>
  <c r="AKH567"/>
  <c r="AKN567" s="1"/>
  <c r="AKH566"/>
  <c r="AKN566" s="1"/>
  <c r="AKH565"/>
  <c r="AKN565" s="1"/>
  <c r="AKH569"/>
  <c r="AKN569" s="1"/>
  <c r="AKH570"/>
  <c r="AKN570" s="1"/>
  <c r="AKH564"/>
  <c r="AKN564" s="1"/>
  <c r="AKH568"/>
  <c r="AKN568" s="1"/>
  <c r="AKH563"/>
  <c r="AKN563" s="1"/>
  <c r="AKH573"/>
  <c r="AKN573" s="1"/>
  <c r="AKH574"/>
  <c r="AKN574" s="1"/>
  <c r="AKH572"/>
  <c r="AKN572" s="1"/>
  <c r="AKH575"/>
  <c r="AKN575" s="1"/>
  <c r="QX575"/>
  <c r="RD575" s="1"/>
  <c r="QX579"/>
  <c r="RD579" s="1"/>
  <c r="QX586"/>
  <c r="RD586" s="1"/>
  <c r="QX581"/>
  <c r="RD581" s="1"/>
  <c r="QX580"/>
  <c r="RD580" s="1"/>
  <c r="QX588"/>
  <c r="RD588" s="1"/>
  <c r="QX576"/>
  <c r="RD576" s="1"/>
  <c r="QX582"/>
  <c r="RD582" s="1"/>
  <c r="QX587"/>
  <c r="RD587" s="1"/>
  <c r="QX584"/>
  <c r="RD584" s="1"/>
  <c r="QX585"/>
  <c r="RD585" s="1"/>
  <c r="QX583"/>
  <c r="RD583" s="1"/>
  <c r="QX566"/>
  <c r="RD566" s="1"/>
  <c r="QX571"/>
  <c r="RD571" s="1"/>
  <c r="QX567"/>
  <c r="RD567" s="1"/>
  <c r="QX569"/>
  <c r="RD569" s="1"/>
  <c r="QX564"/>
  <c r="RD564" s="1"/>
  <c r="QX563"/>
  <c r="RD563" s="1"/>
  <c r="QX570"/>
  <c r="RD570" s="1"/>
  <c r="QX568"/>
  <c r="RD568" s="1"/>
  <c r="QX573"/>
  <c r="RD573" s="1"/>
  <c r="QX574"/>
  <c r="RD574" s="1"/>
  <c r="QX572"/>
  <c r="RD572" s="1"/>
  <c r="QX565"/>
  <c r="RD565" s="1"/>
  <c r="KL582"/>
  <c r="KR582" s="1"/>
  <c r="KL587"/>
  <c r="KR587" s="1"/>
  <c r="KL584"/>
  <c r="KR584" s="1"/>
  <c r="KL585"/>
  <c r="KR585" s="1"/>
  <c r="KL583"/>
  <c r="KR583" s="1"/>
  <c r="KL579"/>
  <c r="KR579" s="1"/>
  <c r="KL586"/>
  <c r="KR586" s="1"/>
  <c r="KL581"/>
  <c r="KR581" s="1"/>
  <c r="KL580"/>
  <c r="KR580" s="1"/>
  <c r="KL588"/>
  <c r="KR588" s="1"/>
  <c r="KL576"/>
  <c r="KR576" s="1"/>
  <c r="KL566"/>
  <c r="KR566" s="1"/>
  <c r="KL571"/>
  <c r="KR571" s="1"/>
  <c r="KL567"/>
  <c r="KR567" s="1"/>
  <c r="KL569"/>
  <c r="KR569" s="1"/>
  <c r="KL564"/>
  <c r="KR564" s="1"/>
  <c r="KL563"/>
  <c r="KR563" s="1"/>
  <c r="KL570"/>
  <c r="KR570" s="1"/>
  <c r="KL568"/>
  <c r="KR568" s="1"/>
  <c r="KL573"/>
  <c r="KR573" s="1"/>
  <c r="KL574"/>
  <c r="KR574" s="1"/>
  <c r="KL572"/>
  <c r="KR572" s="1"/>
  <c r="KL565"/>
  <c r="KR565" s="1"/>
  <c r="KL575"/>
  <c r="KR575" s="1"/>
  <c r="ADV579"/>
  <c r="AEB579" s="1"/>
  <c r="ADV583"/>
  <c r="AEB583" s="1"/>
  <c r="ADV581"/>
  <c r="AEB581" s="1"/>
  <c r="ADV580"/>
  <c r="AEB580" s="1"/>
  <c r="ADV582"/>
  <c r="AEB582" s="1"/>
  <c r="ADV576"/>
  <c r="AEB576" s="1"/>
  <c r="ADV588"/>
  <c r="AEB588" s="1"/>
  <c r="ADV586"/>
  <c r="AEB586" s="1"/>
  <c r="ADV584"/>
  <c r="AEB584" s="1"/>
  <c r="ADV585"/>
  <c r="AEB585" s="1"/>
  <c r="ADV587"/>
  <c r="AEB587" s="1"/>
  <c r="ADV571"/>
  <c r="AEB571" s="1"/>
  <c r="ADV567"/>
  <c r="AEB567" s="1"/>
  <c r="ADV566"/>
  <c r="AEB566" s="1"/>
  <c r="ADV569"/>
  <c r="AEB569" s="1"/>
  <c r="ADV570"/>
  <c r="AEB570" s="1"/>
  <c r="ADV564"/>
  <c r="AEB564" s="1"/>
  <c r="ADV563"/>
  <c r="AEB563" s="1"/>
  <c r="ADV573"/>
  <c r="AEB573" s="1"/>
  <c r="ADV565"/>
  <c r="AEB565" s="1"/>
  <c r="ADV568"/>
  <c r="AEB568" s="1"/>
  <c r="ADV574"/>
  <c r="AEB574" s="1"/>
  <c r="ADV572"/>
  <c r="AEB572" s="1"/>
  <c r="ADV575"/>
  <c r="AEB575" s="1"/>
  <c r="DZ588"/>
  <c r="EF588" s="1"/>
  <c r="DZ584"/>
  <c r="EF584" s="1"/>
  <c r="DZ585"/>
  <c r="EF585" s="1"/>
  <c r="DZ583"/>
  <c r="EF583" s="1"/>
  <c r="DZ587"/>
  <c r="EF587" s="1"/>
  <c r="DZ579"/>
  <c r="EF579" s="1"/>
  <c r="DZ581"/>
  <c r="EF581" s="1"/>
  <c r="DZ580"/>
  <c r="EF580" s="1"/>
  <c r="DZ582"/>
  <c r="EF582" s="1"/>
  <c r="DZ586"/>
  <c r="EF586" s="1"/>
  <c r="DZ576"/>
  <c r="EF576" s="1"/>
  <c r="DZ571"/>
  <c r="EF571" s="1"/>
  <c r="DZ566"/>
  <c r="EF566" s="1"/>
  <c r="DZ567"/>
  <c r="EF567" s="1"/>
  <c r="DZ570"/>
  <c r="EF570" s="1"/>
  <c r="DZ564"/>
  <c r="EF564" s="1"/>
  <c r="DZ563"/>
  <c r="EF563" s="1"/>
  <c r="DZ573"/>
  <c r="EF573" s="1"/>
  <c r="DZ574"/>
  <c r="EF574" s="1"/>
  <c r="DZ572"/>
  <c r="EF572" s="1"/>
  <c r="DZ565"/>
  <c r="EF565" s="1"/>
  <c r="DZ569"/>
  <c r="EF569" s="1"/>
  <c r="DZ568"/>
  <c r="EF568" s="1"/>
  <c r="DZ575"/>
  <c r="EF575" s="1"/>
  <c r="AAP579"/>
  <c r="AAV579" s="1"/>
  <c r="AAP583"/>
  <c r="AAV583" s="1"/>
  <c r="AAP581"/>
  <c r="AAV581" s="1"/>
  <c r="AAP580"/>
  <c r="AAV580" s="1"/>
  <c r="AAP582"/>
  <c r="AAV582" s="1"/>
  <c r="AAP576"/>
  <c r="AAV576" s="1"/>
  <c r="AAP588"/>
  <c r="AAV588" s="1"/>
  <c r="AAP586"/>
  <c r="AAV586" s="1"/>
  <c r="AAP584"/>
  <c r="AAV584" s="1"/>
  <c r="AAP585"/>
  <c r="AAV585" s="1"/>
  <c r="AAP587"/>
  <c r="AAV587" s="1"/>
  <c r="AAP567"/>
  <c r="AAV567" s="1"/>
  <c r="AAP566"/>
  <c r="AAV566" s="1"/>
  <c r="AAP571"/>
  <c r="AAV571" s="1"/>
  <c r="AAP570"/>
  <c r="AAV570" s="1"/>
  <c r="AAP568"/>
  <c r="AAV568" s="1"/>
  <c r="AAP573"/>
  <c r="AAV573" s="1"/>
  <c r="AAP569"/>
  <c r="AAV569" s="1"/>
  <c r="AAP564"/>
  <c r="AAV564" s="1"/>
  <c r="AAP563"/>
  <c r="AAV563" s="1"/>
  <c r="AAP574"/>
  <c r="AAV574" s="1"/>
  <c r="AAP572"/>
  <c r="AAV572" s="1"/>
  <c r="AAP565"/>
  <c r="AAV565" s="1"/>
  <c r="AAP575"/>
  <c r="AAV575" s="1"/>
  <c r="ARO575"/>
  <c r="ARU575" s="1"/>
  <c r="ARO582"/>
  <c r="ARU582" s="1"/>
  <c r="ARO587"/>
  <c r="ARU587" s="1"/>
  <c r="ARO584"/>
  <c r="ARU584" s="1"/>
  <c r="ARO580"/>
  <c r="ARU580" s="1"/>
  <c r="ARO583"/>
  <c r="ARU583" s="1"/>
  <c r="ARO588"/>
  <c r="ARU588" s="1"/>
  <c r="ARO586"/>
  <c r="ARU586" s="1"/>
  <c r="ARO581"/>
  <c r="ARU581" s="1"/>
  <c r="ARO579"/>
  <c r="ARU579" s="1"/>
  <c r="ARO585"/>
  <c r="ARU585" s="1"/>
  <c r="ARO576"/>
  <c r="ARU576" s="1"/>
  <c r="ARO566"/>
  <c r="ARU566" s="1"/>
  <c r="ARO571"/>
  <c r="ARU571" s="1"/>
  <c r="ARO567"/>
  <c r="ARU567" s="1"/>
  <c r="ARO569"/>
  <c r="ARU569" s="1"/>
  <c r="ARO564"/>
  <c r="ARU564" s="1"/>
  <c r="ARO565"/>
  <c r="ARU565" s="1"/>
  <c r="ARO570"/>
  <c r="ARU570" s="1"/>
  <c r="ARO568"/>
  <c r="ARU568" s="1"/>
  <c r="ARO563"/>
  <c r="ARU563" s="1"/>
  <c r="ARO573"/>
  <c r="ARU573" s="1"/>
  <c r="ARO574"/>
  <c r="ARU574" s="1"/>
  <c r="ARO572"/>
  <c r="ARU572" s="1"/>
  <c r="ALC575"/>
  <c r="ALI575" s="1"/>
  <c r="ALC586"/>
  <c r="ALI586" s="1"/>
  <c r="ALC581"/>
  <c r="ALI581" s="1"/>
  <c r="ALC579"/>
  <c r="ALI579" s="1"/>
  <c r="ALC585"/>
  <c r="ALI585" s="1"/>
  <c r="ALC583"/>
  <c r="ALI583" s="1"/>
  <c r="ALC582"/>
  <c r="ALI582" s="1"/>
  <c r="ALC587"/>
  <c r="ALI587" s="1"/>
  <c r="ALC584"/>
  <c r="ALI584" s="1"/>
  <c r="ALC580"/>
  <c r="ALI580" s="1"/>
  <c r="ALC588"/>
  <c r="ALI588" s="1"/>
  <c r="ALC576"/>
  <c r="ALI576" s="1"/>
  <c r="ALC571"/>
  <c r="ALI571" s="1"/>
  <c r="ALC566"/>
  <c r="ALI566" s="1"/>
  <c r="ALC567"/>
  <c r="ALI567" s="1"/>
  <c r="ALC570"/>
  <c r="ALI570" s="1"/>
  <c r="ALC563"/>
  <c r="ALI563" s="1"/>
  <c r="ALC573"/>
  <c r="ALI573" s="1"/>
  <c r="ALC574"/>
  <c r="ALI574" s="1"/>
  <c r="ALC572"/>
  <c r="ALI572" s="1"/>
  <c r="ALC569"/>
  <c r="ALI569" s="1"/>
  <c r="ALC564"/>
  <c r="ALI564" s="1"/>
  <c r="ALC568"/>
  <c r="ALI568" s="1"/>
  <c r="ALC565"/>
  <c r="ALI565" s="1"/>
  <c r="RS579"/>
  <c r="RY579" s="1"/>
  <c r="RS583"/>
  <c r="RY583" s="1"/>
  <c r="RS587"/>
  <c r="RY587" s="1"/>
  <c r="RS584"/>
  <c r="RY584" s="1"/>
  <c r="RS585"/>
  <c r="RY585" s="1"/>
  <c r="RS576"/>
  <c r="RY576" s="1"/>
  <c r="RS582"/>
  <c r="RY582" s="1"/>
  <c r="RS586"/>
  <c r="RY586" s="1"/>
  <c r="RS581"/>
  <c r="RY581" s="1"/>
  <c r="RS580"/>
  <c r="RY580" s="1"/>
  <c r="RS588"/>
  <c r="RY588" s="1"/>
  <c r="RS571"/>
  <c r="RY571" s="1"/>
  <c r="RS567"/>
  <c r="RY567" s="1"/>
  <c r="RS566"/>
  <c r="RY566" s="1"/>
  <c r="RS568"/>
  <c r="RY568" s="1"/>
  <c r="RS569"/>
  <c r="RY569" s="1"/>
  <c r="RS570"/>
  <c r="RY570" s="1"/>
  <c r="RS564"/>
  <c r="RY564" s="1"/>
  <c r="RS563"/>
  <c r="RY563" s="1"/>
  <c r="RS573"/>
  <c r="RY573" s="1"/>
  <c r="RS574"/>
  <c r="RY574" s="1"/>
  <c r="RS572"/>
  <c r="RY572" s="1"/>
  <c r="RS565"/>
  <c r="RY565" s="1"/>
  <c r="RS575"/>
  <c r="RY575" s="1"/>
  <c r="LG575"/>
  <c r="LM575" s="1"/>
  <c r="LG579"/>
  <c r="LM579" s="1"/>
  <c r="LG583"/>
  <c r="LM583" s="1"/>
  <c r="LG587"/>
  <c r="LM587" s="1"/>
  <c r="LG584"/>
  <c r="LM584" s="1"/>
  <c r="LG585"/>
  <c r="LM585" s="1"/>
  <c r="LG576"/>
  <c r="LM576" s="1"/>
  <c r="LG582"/>
  <c r="LM582" s="1"/>
  <c r="LG586"/>
  <c r="LM586" s="1"/>
  <c r="LG581"/>
  <c r="LM581" s="1"/>
  <c r="LG580"/>
  <c r="LM580" s="1"/>
  <c r="LG588"/>
  <c r="LM588" s="1"/>
  <c r="LG571"/>
  <c r="LM571" s="1"/>
  <c r="LG567"/>
  <c r="LM567" s="1"/>
  <c r="LG566"/>
  <c r="LM566" s="1"/>
  <c r="LG570"/>
  <c r="LM570" s="1"/>
  <c r="LG568"/>
  <c r="LM568" s="1"/>
  <c r="LG573"/>
  <c r="LM573" s="1"/>
  <c r="LG574"/>
  <c r="LM574" s="1"/>
  <c r="LG572"/>
  <c r="LM572" s="1"/>
  <c r="LG569"/>
  <c r="LM569" s="1"/>
  <c r="LG564"/>
  <c r="LM564" s="1"/>
  <c r="LG563"/>
  <c r="LM563" s="1"/>
  <c r="LG565"/>
  <c r="LM565" s="1"/>
  <c r="AEQ588"/>
  <c r="AEW588" s="1"/>
  <c r="AEQ586"/>
  <c r="AEW586" s="1"/>
  <c r="AEQ584"/>
  <c r="AEW584" s="1"/>
  <c r="AEQ580"/>
  <c r="AEW580" s="1"/>
  <c r="AEQ582"/>
  <c r="AEW582" s="1"/>
  <c r="AEQ576"/>
  <c r="AEW576" s="1"/>
  <c r="AEQ583"/>
  <c r="AEW583" s="1"/>
  <c r="AEQ581"/>
  <c r="AEW581" s="1"/>
  <c r="AEQ579"/>
  <c r="AEW579" s="1"/>
  <c r="AEQ585"/>
  <c r="AEW585" s="1"/>
  <c r="AEQ587"/>
  <c r="AEW587" s="1"/>
  <c r="AEQ571"/>
  <c r="AEW571" s="1"/>
  <c r="AEQ566"/>
  <c r="AEW566" s="1"/>
  <c r="AEQ567"/>
  <c r="AEW567" s="1"/>
  <c r="AEQ569"/>
  <c r="AEW569" s="1"/>
  <c r="AEQ568"/>
  <c r="AEW568" s="1"/>
  <c r="AEQ563"/>
  <c r="AEW563" s="1"/>
  <c r="AEQ570"/>
  <c r="AEW570" s="1"/>
  <c r="AEQ564"/>
  <c r="AEW564" s="1"/>
  <c r="AEQ573"/>
  <c r="AEW573" s="1"/>
  <c r="AEQ574"/>
  <c r="AEW574" s="1"/>
  <c r="AEQ572"/>
  <c r="AEW572" s="1"/>
  <c r="AEQ565"/>
  <c r="AEW565" s="1"/>
  <c r="AEQ575"/>
  <c r="AEW575" s="1"/>
  <c r="FP588"/>
  <c r="FV588" s="1"/>
  <c r="FP584"/>
  <c r="FV584" s="1"/>
  <c r="FP580"/>
  <c r="FV580" s="1"/>
  <c r="FP582"/>
  <c r="FV582" s="1"/>
  <c r="FP586"/>
  <c r="FV586" s="1"/>
  <c r="FP576"/>
  <c r="FV576" s="1"/>
  <c r="FP581"/>
  <c r="FV581" s="1"/>
  <c r="FP579"/>
  <c r="FV579" s="1"/>
  <c r="FP585"/>
  <c r="FV585" s="1"/>
  <c r="FP583"/>
  <c r="FV583" s="1"/>
  <c r="FP587"/>
  <c r="FV587" s="1"/>
  <c r="FP567"/>
  <c r="FV567" s="1"/>
  <c r="FP566"/>
  <c r="FV566" s="1"/>
  <c r="FP571"/>
  <c r="FV571" s="1"/>
  <c r="FP569"/>
  <c r="FV569" s="1"/>
  <c r="FP568"/>
  <c r="FV568" s="1"/>
  <c r="FP570"/>
  <c r="FV570" s="1"/>
  <c r="FP564"/>
  <c r="FV564" s="1"/>
  <c r="FP563"/>
  <c r="FV563" s="1"/>
  <c r="FP573"/>
  <c r="FV573" s="1"/>
  <c r="FP574"/>
  <c r="FV574" s="1"/>
  <c r="FP572"/>
  <c r="FV572" s="1"/>
  <c r="FP565"/>
  <c r="FV565" s="1"/>
  <c r="FP575"/>
  <c r="FV575" s="1"/>
  <c r="EU579"/>
  <c r="FA579" s="1"/>
  <c r="EU583"/>
  <c r="FA583" s="1"/>
  <c r="EU584"/>
  <c r="FA584" s="1"/>
  <c r="EU585"/>
  <c r="FA585" s="1"/>
  <c r="EU586"/>
  <c r="FA586" s="1"/>
  <c r="EU576"/>
  <c r="FA576" s="1"/>
  <c r="EU588"/>
  <c r="FA588" s="1"/>
  <c r="EU581"/>
  <c r="FA581" s="1"/>
  <c r="EU580"/>
  <c r="FA580" s="1"/>
  <c r="EU582"/>
  <c r="FA582" s="1"/>
  <c r="EU587"/>
  <c r="FA587" s="1"/>
  <c r="EU571"/>
  <c r="FA571" s="1"/>
  <c r="EU567"/>
  <c r="FA567" s="1"/>
  <c r="EU566"/>
  <c r="FA566" s="1"/>
  <c r="EU569"/>
  <c r="FA569" s="1"/>
  <c r="EU570"/>
  <c r="FA570" s="1"/>
  <c r="EU564"/>
  <c r="FA564" s="1"/>
  <c r="EU568"/>
  <c r="FA568" s="1"/>
  <c r="EU563"/>
  <c r="FA563" s="1"/>
  <c r="EU573"/>
  <c r="FA573" s="1"/>
  <c r="EU574"/>
  <c r="FA574" s="1"/>
  <c r="EU572"/>
  <c r="FA572" s="1"/>
  <c r="EU565"/>
  <c r="FA565" s="1"/>
  <c r="EU575"/>
  <c r="FA575" s="1"/>
  <c r="AER587"/>
  <c r="AEX587" s="1"/>
  <c r="AER581"/>
  <c r="AEX581" s="1"/>
  <c r="AER585"/>
  <c r="AEX585" s="1"/>
  <c r="AER586"/>
  <c r="AEX586" s="1"/>
  <c r="AER576"/>
  <c r="AEX576" s="1"/>
  <c r="AER582"/>
  <c r="AEX582" s="1"/>
  <c r="AER580"/>
  <c r="AEX580" s="1"/>
  <c r="AER584"/>
  <c r="AEX584" s="1"/>
  <c r="AER583"/>
  <c r="AEX583" s="1"/>
  <c r="AER588"/>
  <c r="AEX588" s="1"/>
  <c r="AER579"/>
  <c r="AEX579" s="1"/>
  <c r="AER567"/>
  <c r="AEX567" s="1"/>
  <c r="AER566"/>
  <c r="AEX566" s="1"/>
  <c r="AER575"/>
  <c r="AEX575" s="1"/>
  <c r="AER573"/>
  <c r="AEX573" s="1"/>
  <c r="AER565"/>
  <c r="AEX565" s="1"/>
  <c r="AER572"/>
  <c r="AEX572" s="1"/>
  <c r="AER569"/>
  <c r="AEX569" s="1"/>
  <c r="AER568"/>
  <c r="AEX568" s="1"/>
  <c r="AER570"/>
  <c r="AEX570" s="1"/>
  <c r="AER564"/>
  <c r="AEX564" s="1"/>
  <c r="AER574"/>
  <c r="AEX574" s="1"/>
  <c r="AER571"/>
  <c r="AEX571" s="1"/>
  <c r="AER563"/>
  <c r="AEX563" s="1"/>
  <c r="YF587"/>
  <c r="YL587" s="1"/>
  <c r="YF581"/>
  <c r="YL581" s="1"/>
  <c r="YF585"/>
  <c r="YL585" s="1"/>
  <c r="YF586"/>
  <c r="YL586" s="1"/>
  <c r="YF576"/>
  <c r="YL576" s="1"/>
  <c r="YF582"/>
  <c r="YL582" s="1"/>
  <c r="YF580"/>
  <c r="YL580" s="1"/>
  <c r="YF584"/>
  <c r="YL584" s="1"/>
  <c r="YF583"/>
  <c r="YL583" s="1"/>
  <c r="YF588"/>
  <c r="YL588" s="1"/>
  <c r="YF579"/>
  <c r="YL579" s="1"/>
  <c r="YF567"/>
  <c r="YL567" s="1"/>
  <c r="YF566"/>
  <c r="YL566" s="1"/>
  <c r="YF575"/>
  <c r="YL575" s="1"/>
  <c r="YF564"/>
  <c r="YL564" s="1"/>
  <c r="YF573"/>
  <c r="YL573" s="1"/>
  <c r="YF574"/>
  <c r="YL574" s="1"/>
  <c r="YF565"/>
  <c r="YL565" s="1"/>
  <c r="YF572"/>
  <c r="YL572" s="1"/>
  <c r="YF569"/>
  <c r="YL569" s="1"/>
  <c r="YF568"/>
  <c r="YL568" s="1"/>
  <c r="YF570"/>
  <c r="YL570" s="1"/>
  <c r="YF571"/>
  <c r="YL571" s="1"/>
  <c r="YF563"/>
  <c r="YL563" s="1"/>
  <c r="CK587"/>
  <c r="CQ587" s="1"/>
  <c r="CK580"/>
  <c r="CQ580" s="1"/>
  <c r="CK584"/>
  <c r="CQ584" s="1"/>
  <c r="CK583"/>
  <c r="CQ583" s="1"/>
  <c r="CK576"/>
  <c r="CQ576" s="1"/>
  <c r="CK582"/>
  <c r="CQ582" s="1"/>
  <c r="CK586"/>
  <c r="CQ586" s="1"/>
  <c r="CK581"/>
  <c r="CQ581" s="1"/>
  <c r="CK585"/>
  <c r="CQ585" s="1"/>
  <c r="CK588"/>
  <c r="CQ588" s="1"/>
  <c r="CK579"/>
  <c r="CQ579" s="1"/>
  <c r="CK566"/>
  <c r="CQ566" s="1"/>
  <c r="CK567"/>
  <c r="CQ567" s="1"/>
  <c r="CK575"/>
  <c r="CQ575" s="1"/>
  <c r="CK573"/>
  <c r="CQ573" s="1"/>
  <c r="CK574"/>
  <c r="CQ574" s="1"/>
  <c r="CK571"/>
  <c r="CQ571" s="1"/>
  <c r="CK565"/>
  <c r="CQ565" s="1"/>
  <c r="CK572"/>
  <c r="CQ572" s="1"/>
  <c r="CK569"/>
  <c r="CQ569" s="1"/>
  <c r="CK568"/>
  <c r="CQ568" s="1"/>
  <c r="CK564"/>
  <c r="CQ564" s="1"/>
  <c r="CK563"/>
  <c r="CQ563" s="1"/>
  <c r="CK570"/>
  <c r="CQ570" s="1"/>
  <c r="APE580"/>
  <c r="APK580" s="1"/>
  <c r="APE584"/>
  <c r="APK584" s="1"/>
  <c r="APE588"/>
  <c r="APK588" s="1"/>
  <c r="APE587"/>
  <c r="APK587" s="1"/>
  <c r="APE576"/>
  <c r="APK576" s="1"/>
  <c r="APE583"/>
  <c r="APK583" s="1"/>
  <c r="APE581"/>
  <c r="APK581" s="1"/>
  <c r="APE585"/>
  <c r="APK585" s="1"/>
  <c r="APE582"/>
  <c r="APK582" s="1"/>
  <c r="APE586"/>
  <c r="APK586" s="1"/>
  <c r="APE579"/>
  <c r="APK579" s="1"/>
  <c r="APE566"/>
  <c r="APK566" s="1"/>
  <c r="APE567"/>
  <c r="APK567" s="1"/>
  <c r="APE573"/>
  <c r="APK573" s="1"/>
  <c r="APE574"/>
  <c r="APK574" s="1"/>
  <c r="APE571"/>
  <c r="APK571" s="1"/>
  <c r="APE565"/>
  <c r="APK565" s="1"/>
  <c r="APE572"/>
  <c r="APK572" s="1"/>
  <c r="APE569"/>
  <c r="APK569" s="1"/>
  <c r="APE568"/>
  <c r="APK568" s="1"/>
  <c r="APE575"/>
  <c r="APK575" s="1"/>
  <c r="APE564"/>
  <c r="APK564" s="1"/>
  <c r="APE563"/>
  <c r="APK563" s="1"/>
  <c r="APE570"/>
  <c r="APK570" s="1"/>
  <c r="NS570"/>
  <c r="NY570" s="1"/>
  <c r="NS581"/>
  <c r="NY581" s="1"/>
  <c r="NS585"/>
  <c r="NY585" s="1"/>
  <c r="NS582"/>
  <c r="NY582" s="1"/>
  <c r="NS583"/>
  <c r="NY583" s="1"/>
  <c r="NS576"/>
  <c r="NY576" s="1"/>
  <c r="NS580"/>
  <c r="NY580" s="1"/>
  <c r="NS584"/>
  <c r="NY584" s="1"/>
  <c r="NS588"/>
  <c r="NY588" s="1"/>
  <c r="NS587"/>
  <c r="NY587" s="1"/>
  <c r="NS586"/>
  <c r="NY586" s="1"/>
  <c r="NS579"/>
  <c r="NY579" s="1"/>
  <c r="NS566"/>
  <c r="NY566" s="1"/>
  <c r="NS567"/>
  <c r="NY567" s="1"/>
  <c r="NS564"/>
  <c r="NY564" s="1"/>
  <c r="NS573"/>
  <c r="NY573" s="1"/>
  <c r="NS574"/>
  <c r="NY574" s="1"/>
  <c r="NS572"/>
  <c r="NY572" s="1"/>
  <c r="NS563"/>
  <c r="NY563" s="1"/>
  <c r="NS575"/>
  <c r="NY575" s="1"/>
  <c r="NS571"/>
  <c r="NY571" s="1"/>
  <c r="NS565"/>
  <c r="NY565" s="1"/>
  <c r="NS569"/>
  <c r="NY569" s="1"/>
  <c r="NS568"/>
  <c r="NY568" s="1"/>
  <c r="AQU580"/>
  <c r="ARA580" s="1"/>
  <c r="AQU584"/>
  <c r="ARA584" s="1"/>
  <c r="AQU588"/>
  <c r="ARA588" s="1"/>
  <c r="AQU587"/>
  <c r="ARA587" s="1"/>
  <c r="AQU576"/>
  <c r="ARA576" s="1"/>
  <c r="AQU583"/>
  <c r="ARA583" s="1"/>
  <c r="AQU581"/>
  <c r="ARA581" s="1"/>
  <c r="AQU585"/>
  <c r="ARA585" s="1"/>
  <c r="AQU582"/>
  <c r="ARA582" s="1"/>
  <c r="AQU586"/>
  <c r="ARA586" s="1"/>
  <c r="AQU579"/>
  <c r="ARA579" s="1"/>
  <c r="AQU566"/>
  <c r="ARA566" s="1"/>
  <c r="AQU567"/>
  <c r="ARA567" s="1"/>
  <c r="AQU565"/>
  <c r="ARA565" s="1"/>
  <c r="AQU569"/>
  <c r="ARA569" s="1"/>
  <c r="AQU563"/>
  <c r="ARA563" s="1"/>
  <c r="AQU570"/>
  <c r="ARA570" s="1"/>
  <c r="AQU575"/>
  <c r="ARA575" s="1"/>
  <c r="AQU564"/>
  <c r="ARA564" s="1"/>
  <c r="AQU573"/>
  <c r="ARA573" s="1"/>
  <c r="AQU574"/>
  <c r="ARA574" s="1"/>
  <c r="AQU571"/>
  <c r="ARA571" s="1"/>
  <c r="AQU572"/>
  <c r="ARA572" s="1"/>
  <c r="AQU568"/>
  <c r="ARA568" s="1"/>
  <c r="QD570"/>
  <c r="QJ570" s="1"/>
  <c r="QD581"/>
  <c r="QJ581" s="1"/>
  <c r="QD585"/>
  <c r="QJ585" s="1"/>
  <c r="QD582"/>
  <c r="QJ582" s="1"/>
  <c r="QD583"/>
  <c r="QJ583" s="1"/>
  <c r="QD576"/>
  <c r="QJ576" s="1"/>
  <c r="QD580"/>
  <c r="QJ580" s="1"/>
  <c r="QD584"/>
  <c r="QJ584" s="1"/>
  <c r="QD588"/>
  <c r="QJ588" s="1"/>
  <c r="QD587"/>
  <c r="QJ587" s="1"/>
  <c r="QD586"/>
  <c r="QJ586" s="1"/>
  <c r="QD579"/>
  <c r="QJ579" s="1"/>
  <c r="QD566"/>
  <c r="QJ566" s="1"/>
  <c r="QD567"/>
  <c r="QJ567" s="1"/>
  <c r="QD575"/>
  <c r="QJ575" s="1"/>
  <c r="QD574"/>
  <c r="QJ574" s="1"/>
  <c r="QD565"/>
  <c r="QJ565" s="1"/>
  <c r="QD572"/>
  <c r="QJ572" s="1"/>
  <c r="QD569"/>
  <c r="QJ569" s="1"/>
  <c r="QD564"/>
  <c r="QJ564" s="1"/>
  <c r="QD573"/>
  <c r="QJ573" s="1"/>
  <c r="QD571"/>
  <c r="QJ571" s="1"/>
  <c r="QD563"/>
  <c r="QJ563" s="1"/>
  <c r="QD568"/>
  <c r="QJ568" s="1"/>
  <c r="AHC570"/>
  <c r="AHI570" s="1"/>
  <c r="AHC587"/>
  <c r="AHI587" s="1"/>
  <c r="AHC580"/>
  <c r="AHI580" s="1"/>
  <c r="AHC584"/>
  <c r="AHI584" s="1"/>
  <c r="AHC586"/>
  <c r="AHI586" s="1"/>
  <c r="AHC576"/>
  <c r="AHI576" s="1"/>
  <c r="AHC582"/>
  <c r="AHI582" s="1"/>
  <c r="AHC583"/>
  <c r="AHI583" s="1"/>
  <c r="AHC581"/>
  <c r="AHI581" s="1"/>
  <c r="AHC585"/>
  <c r="AHI585" s="1"/>
  <c r="AHC588"/>
  <c r="AHI588" s="1"/>
  <c r="AHC579"/>
  <c r="AHI579" s="1"/>
  <c r="AHC566"/>
  <c r="AHI566" s="1"/>
  <c r="AHC567"/>
  <c r="AHI567" s="1"/>
  <c r="AHC575"/>
  <c r="AHI575" s="1"/>
  <c r="AHC564"/>
  <c r="AHI564" s="1"/>
  <c r="AHC573"/>
  <c r="AHI573" s="1"/>
  <c r="AHC574"/>
  <c r="AHI574" s="1"/>
  <c r="AHC563"/>
  <c r="AHI563" s="1"/>
  <c r="AHC571"/>
  <c r="AHI571" s="1"/>
  <c r="AHC565"/>
  <c r="AHI565" s="1"/>
  <c r="AHC572"/>
  <c r="AHI572" s="1"/>
  <c r="AHC569"/>
  <c r="AHI569" s="1"/>
  <c r="AHC568"/>
  <c r="AHI568" s="1"/>
  <c r="AAQ570"/>
  <c r="AAW570" s="1"/>
  <c r="AAQ587"/>
  <c r="AAW587" s="1"/>
  <c r="AAQ580"/>
  <c r="AAW580" s="1"/>
  <c r="AAQ584"/>
  <c r="AAW584" s="1"/>
  <c r="AAQ586"/>
  <c r="AAW586" s="1"/>
  <c r="AAQ576"/>
  <c r="AAW576" s="1"/>
  <c r="AAQ582"/>
  <c r="AAW582" s="1"/>
  <c r="AAQ583"/>
  <c r="AAW583" s="1"/>
  <c r="AAQ581"/>
  <c r="AAW581" s="1"/>
  <c r="AAQ585"/>
  <c r="AAW585" s="1"/>
  <c r="AAQ588"/>
  <c r="AAW588" s="1"/>
  <c r="AAQ579"/>
  <c r="AAW579" s="1"/>
  <c r="AAQ566"/>
  <c r="AAW566" s="1"/>
  <c r="AAQ567"/>
  <c r="AAW567" s="1"/>
  <c r="AAQ575"/>
  <c r="AAW575" s="1"/>
  <c r="AAQ564"/>
  <c r="AAW564" s="1"/>
  <c r="AAQ574"/>
  <c r="AAW574" s="1"/>
  <c r="AAQ571"/>
  <c r="AAW571" s="1"/>
  <c r="AAQ565"/>
  <c r="AAW565" s="1"/>
  <c r="AAQ572"/>
  <c r="AAW572" s="1"/>
  <c r="AAQ569"/>
  <c r="AAW569" s="1"/>
  <c r="AAQ573"/>
  <c r="AAW573" s="1"/>
  <c r="AAQ563"/>
  <c r="AAW563" s="1"/>
  <c r="AAQ568"/>
  <c r="AAW568" s="1"/>
  <c r="EV570"/>
  <c r="FB570" s="1"/>
  <c r="EV587"/>
  <c r="FB587" s="1"/>
  <c r="EV586"/>
  <c r="FB586" s="1"/>
  <c r="EV581"/>
  <c r="FB581" s="1"/>
  <c r="EV585"/>
  <c r="FB585" s="1"/>
  <c r="EV576"/>
  <c r="FB576" s="1"/>
  <c r="EV582"/>
  <c r="FB582" s="1"/>
  <c r="EV583"/>
  <c r="FB583" s="1"/>
  <c r="EV580"/>
  <c r="FB580" s="1"/>
  <c r="EV584"/>
  <c r="FB584" s="1"/>
  <c r="EV588"/>
  <c r="FB588" s="1"/>
  <c r="EV579"/>
  <c r="FB579" s="1"/>
  <c r="EV566"/>
  <c r="FB566" s="1"/>
  <c r="EV567"/>
  <c r="FB567" s="1"/>
  <c r="EV575"/>
  <c r="FB575" s="1"/>
  <c r="EV564"/>
  <c r="FB564" s="1"/>
  <c r="EV573"/>
  <c r="FB573" s="1"/>
  <c r="EV571"/>
  <c r="FB571" s="1"/>
  <c r="EV572"/>
  <c r="FB572" s="1"/>
  <c r="EV563"/>
  <c r="FB563" s="1"/>
  <c r="EV568"/>
  <c r="FB568" s="1"/>
  <c r="EV574"/>
  <c r="FB574" s="1"/>
  <c r="EV565"/>
  <c r="FB565" s="1"/>
  <c r="EV569"/>
  <c r="FB569" s="1"/>
  <c r="AUA570"/>
  <c r="AUG570" s="1"/>
  <c r="AUA580"/>
  <c r="AUG580" s="1"/>
  <c r="AUA584"/>
  <c r="AUG584" s="1"/>
  <c r="AUA588"/>
  <c r="AUG588" s="1"/>
  <c r="AUA587"/>
  <c r="AUG587" s="1"/>
  <c r="AUA576"/>
  <c r="AUG576" s="1"/>
  <c r="AUA583"/>
  <c r="AUG583" s="1"/>
  <c r="AUA581"/>
  <c r="AUG581" s="1"/>
  <c r="AUA585"/>
  <c r="AUG585" s="1"/>
  <c r="AUA582"/>
  <c r="AUG582" s="1"/>
  <c r="AUA586"/>
  <c r="AUG586" s="1"/>
  <c r="AUA579"/>
  <c r="AUG579" s="1"/>
  <c r="AUA566"/>
  <c r="AUG566" s="1"/>
  <c r="AUA567"/>
  <c r="AUG567" s="1"/>
  <c r="AUA564"/>
  <c r="AUG564" s="1"/>
  <c r="AUA574"/>
  <c r="AUG574" s="1"/>
  <c r="AUA565"/>
  <c r="AUG565" s="1"/>
  <c r="AUA569"/>
  <c r="AUG569" s="1"/>
  <c r="AUA575"/>
  <c r="AUG575" s="1"/>
  <c r="AUA573"/>
  <c r="AUG573" s="1"/>
  <c r="AUA571"/>
  <c r="AUG571" s="1"/>
  <c r="AUA572"/>
  <c r="AUG572" s="1"/>
  <c r="AUA563"/>
  <c r="AUG563" s="1"/>
  <c r="AUA568"/>
  <c r="AUG568" s="1"/>
  <c r="SO564"/>
  <c r="SU564" s="1"/>
  <c r="SO580"/>
  <c r="SU580" s="1"/>
  <c r="SO584"/>
  <c r="SU584" s="1"/>
  <c r="SO588"/>
  <c r="SU588" s="1"/>
  <c r="SO587"/>
  <c r="SU587" s="1"/>
  <c r="SO576"/>
  <c r="SU576" s="1"/>
  <c r="SO583"/>
  <c r="SU583" s="1"/>
  <c r="SO581"/>
  <c r="SU581" s="1"/>
  <c r="SO585"/>
  <c r="SU585" s="1"/>
  <c r="SO582"/>
  <c r="SU582" s="1"/>
  <c r="SO586"/>
  <c r="SU586" s="1"/>
  <c r="SO579"/>
  <c r="SU579" s="1"/>
  <c r="SO566"/>
  <c r="SU566" s="1"/>
  <c r="SO567"/>
  <c r="SU567" s="1"/>
  <c r="SO575"/>
  <c r="SU575" s="1"/>
  <c r="SO573"/>
  <c r="SU573" s="1"/>
  <c r="SO571"/>
  <c r="SU571" s="1"/>
  <c r="SO572"/>
  <c r="SU572" s="1"/>
  <c r="SO563"/>
  <c r="SU563" s="1"/>
  <c r="SO568"/>
  <c r="SU568" s="1"/>
  <c r="SO574"/>
  <c r="SU574" s="1"/>
  <c r="SO565"/>
  <c r="SU565" s="1"/>
  <c r="SO569"/>
  <c r="SU569" s="1"/>
  <c r="SO570"/>
  <c r="SU570" s="1"/>
  <c r="IB570"/>
  <c r="IH570" s="1"/>
  <c r="IB580"/>
  <c r="IH580" s="1"/>
  <c r="IB584"/>
  <c r="IH584" s="1"/>
  <c r="IB588"/>
  <c r="IH588" s="1"/>
  <c r="IB587"/>
  <c r="IH587" s="1"/>
  <c r="IB576"/>
  <c r="IH576" s="1"/>
  <c r="IB583"/>
  <c r="IH583" s="1"/>
  <c r="IB581"/>
  <c r="IH581" s="1"/>
  <c r="IB585"/>
  <c r="IH585" s="1"/>
  <c r="IB582"/>
  <c r="IH582" s="1"/>
  <c r="IB586"/>
  <c r="IH586" s="1"/>
  <c r="IB579"/>
  <c r="IH579" s="1"/>
  <c r="IB567"/>
  <c r="IH567" s="1"/>
  <c r="IB566"/>
  <c r="IH566" s="1"/>
  <c r="IB564"/>
  <c r="IH564" s="1"/>
  <c r="IB565"/>
  <c r="IH565" s="1"/>
  <c r="IB569"/>
  <c r="IH569" s="1"/>
  <c r="IB568"/>
  <c r="IH568" s="1"/>
  <c r="IB575"/>
  <c r="IH575" s="1"/>
  <c r="IB573"/>
  <c r="IH573" s="1"/>
  <c r="IB574"/>
  <c r="IH574" s="1"/>
  <c r="IB571"/>
  <c r="IH571" s="1"/>
  <c r="IB572"/>
  <c r="IH572" s="1"/>
  <c r="IB563"/>
  <c r="IH563" s="1"/>
  <c r="AKI570"/>
  <c r="AKO570" s="1"/>
  <c r="AKI580"/>
  <c r="AKO580" s="1"/>
  <c r="AKI584"/>
  <c r="AKO584" s="1"/>
  <c r="AKI588"/>
  <c r="AKO588" s="1"/>
  <c r="AKI587"/>
  <c r="AKO587" s="1"/>
  <c r="AKI576"/>
  <c r="AKO576" s="1"/>
  <c r="AKI583"/>
  <c r="AKO583" s="1"/>
  <c r="AKI581"/>
  <c r="AKO581" s="1"/>
  <c r="AKI585"/>
  <c r="AKO585" s="1"/>
  <c r="AKI582"/>
  <c r="AKO582" s="1"/>
  <c r="AKI586"/>
  <c r="AKO586" s="1"/>
  <c r="AKI579"/>
  <c r="AKO579" s="1"/>
  <c r="AKI566"/>
  <c r="AKO566" s="1"/>
  <c r="AKI567"/>
  <c r="AKO567" s="1"/>
  <c r="AKI564"/>
  <c r="AKO564" s="1"/>
  <c r="AKI572"/>
  <c r="AKO572" s="1"/>
  <c r="AKI575"/>
  <c r="AKO575" s="1"/>
  <c r="AKI573"/>
  <c r="AKO573" s="1"/>
  <c r="AKI574"/>
  <c r="AKO574" s="1"/>
  <c r="AKI571"/>
  <c r="AKO571" s="1"/>
  <c r="AKI565"/>
  <c r="AKO565" s="1"/>
  <c r="AKI569"/>
  <c r="AKO569" s="1"/>
  <c r="AKI563"/>
  <c r="AKO563" s="1"/>
  <c r="AKI568"/>
  <c r="AKO568" s="1"/>
  <c r="HG570"/>
  <c r="HM570" s="1"/>
  <c r="HG581"/>
  <c r="HM581" s="1"/>
  <c r="HG585"/>
  <c r="HM585" s="1"/>
  <c r="HG582"/>
  <c r="HM582" s="1"/>
  <c r="HG583"/>
  <c r="HM583" s="1"/>
  <c r="HG576"/>
  <c r="HM576" s="1"/>
  <c r="HG580"/>
  <c r="HM580" s="1"/>
  <c r="HG584"/>
  <c r="HM584" s="1"/>
  <c r="HG588"/>
  <c r="HM588" s="1"/>
  <c r="HG587"/>
  <c r="HM587" s="1"/>
  <c r="HG586"/>
  <c r="HM586" s="1"/>
  <c r="HG579"/>
  <c r="HM579" s="1"/>
  <c r="HG566"/>
  <c r="HM566" s="1"/>
  <c r="HG567"/>
  <c r="HM567" s="1"/>
  <c r="HG574"/>
  <c r="HM574" s="1"/>
  <c r="HG575"/>
  <c r="HM575" s="1"/>
  <c r="HG564"/>
  <c r="HM564" s="1"/>
  <c r="HG573"/>
  <c r="HM573" s="1"/>
  <c r="HG571"/>
  <c r="HM571" s="1"/>
  <c r="HG565"/>
  <c r="HM565" s="1"/>
  <c r="HG572"/>
  <c r="HM572" s="1"/>
  <c r="HG569"/>
  <c r="HM569" s="1"/>
  <c r="HG563"/>
  <c r="HM563" s="1"/>
  <c r="HG568"/>
  <c r="HM568" s="1"/>
  <c r="AD562"/>
  <c r="AD592" s="1"/>
  <c r="AD593" s="1"/>
  <c r="AVU563"/>
  <c r="APD575"/>
  <c r="APJ575" s="1"/>
  <c r="APD582"/>
  <c r="APJ582" s="1"/>
  <c r="APD587"/>
  <c r="APJ587" s="1"/>
  <c r="APD584"/>
  <c r="APJ584" s="1"/>
  <c r="APD585"/>
  <c r="APJ585" s="1"/>
  <c r="APD583"/>
  <c r="APJ583" s="1"/>
  <c r="APD579"/>
  <c r="APJ579" s="1"/>
  <c r="APD586"/>
  <c r="APJ586" s="1"/>
  <c r="APD581"/>
  <c r="APJ581" s="1"/>
  <c r="APD580"/>
  <c r="APJ580" s="1"/>
  <c r="APD588"/>
  <c r="APJ588" s="1"/>
  <c r="APD576"/>
  <c r="APJ576" s="1"/>
  <c r="APD571"/>
  <c r="APJ571" s="1"/>
  <c r="APD567"/>
  <c r="APJ567" s="1"/>
  <c r="APD566"/>
  <c r="APJ566" s="1"/>
  <c r="APD570"/>
  <c r="APJ570" s="1"/>
  <c r="APD563"/>
  <c r="APJ563" s="1"/>
  <c r="APD573"/>
  <c r="APJ573" s="1"/>
  <c r="APD574"/>
  <c r="APJ574" s="1"/>
  <c r="APD572"/>
  <c r="APJ572" s="1"/>
  <c r="APD569"/>
  <c r="APJ569" s="1"/>
  <c r="APD564"/>
  <c r="APJ564" s="1"/>
  <c r="APD568"/>
  <c r="APJ568" s="1"/>
  <c r="APD565"/>
  <c r="APJ565" s="1"/>
  <c r="AIR575"/>
  <c r="AIX575" s="1"/>
  <c r="AIR582"/>
  <c r="AIX582" s="1"/>
  <c r="AIR587"/>
  <c r="AIX587" s="1"/>
  <c r="AIR584"/>
  <c r="AIX584" s="1"/>
  <c r="AIR585"/>
  <c r="AIX585" s="1"/>
  <c r="AIR583"/>
  <c r="AIX583" s="1"/>
  <c r="AIR579"/>
  <c r="AIX579" s="1"/>
  <c r="AIR586"/>
  <c r="AIX586" s="1"/>
  <c r="AIR581"/>
  <c r="AIX581" s="1"/>
  <c r="AIR580"/>
  <c r="AIX580" s="1"/>
  <c r="AIR588"/>
  <c r="AIX588" s="1"/>
  <c r="AIR576"/>
  <c r="AIX576" s="1"/>
  <c r="AIR567"/>
  <c r="AIX567" s="1"/>
  <c r="AIR566"/>
  <c r="AIX566" s="1"/>
  <c r="AIR571"/>
  <c r="AIX571" s="1"/>
  <c r="AIR569"/>
  <c r="AIX569" s="1"/>
  <c r="AIR568"/>
  <c r="AIX568" s="1"/>
  <c r="AIR570"/>
  <c r="AIX570" s="1"/>
  <c r="AIR564"/>
  <c r="AIX564" s="1"/>
  <c r="AIR563"/>
  <c r="AIX563" s="1"/>
  <c r="AIR573"/>
  <c r="AIX573" s="1"/>
  <c r="AIR574"/>
  <c r="AIX574" s="1"/>
  <c r="AIR572"/>
  <c r="AIX572" s="1"/>
  <c r="AIR565"/>
  <c r="AIX565" s="1"/>
  <c r="PH582"/>
  <c r="PN582" s="1"/>
  <c r="PH587"/>
  <c r="PN587" s="1"/>
  <c r="PH584"/>
  <c r="PN584" s="1"/>
  <c r="PH580"/>
  <c r="PN580" s="1"/>
  <c r="PH588"/>
  <c r="PN588" s="1"/>
  <c r="PH576"/>
  <c r="PN576" s="1"/>
  <c r="PH586"/>
  <c r="PN586" s="1"/>
  <c r="PH581"/>
  <c r="PN581" s="1"/>
  <c r="PH579"/>
  <c r="PN579" s="1"/>
  <c r="PH585"/>
  <c r="PN585" s="1"/>
  <c r="PH583"/>
  <c r="PN583" s="1"/>
  <c r="PH571"/>
  <c r="PN571" s="1"/>
  <c r="PH567"/>
  <c r="PN567" s="1"/>
  <c r="PH566"/>
  <c r="PN566" s="1"/>
  <c r="PH570"/>
  <c r="PN570" s="1"/>
  <c r="PH564"/>
  <c r="PN564" s="1"/>
  <c r="PH573"/>
  <c r="PN573" s="1"/>
  <c r="PH574"/>
  <c r="PN574" s="1"/>
  <c r="PH572"/>
  <c r="PN572" s="1"/>
  <c r="PH575"/>
  <c r="PN575" s="1"/>
  <c r="PH569"/>
  <c r="PN569" s="1"/>
  <c r="PH568"/>
  <c r="PN568" s="1"/>
  <c r="PH563"/>
  <c r="PN563" s="1"/>
  <c r="PH565"/>
  <c r="PN565" s="1"/>
  <c r="IV582"/>
  <c r="JB582" s="1"/>
  <c r="IV587"/>
  <c r="JB587" s="1"/>
  <c r="IV584"/>
  <c r="JB584" s="1"/>
  <c r="IV580"/>
  <c r="JB580" s="1"/>
  <c r="IV588"/>
  <c r="JB588" s="1"/>
  <c r="IV576"/>
  <c r="JB576" s="1"/>
  <c r="IV586"/>
  <c r="JB586" s="1"/>
  <c r="IV581"/>
  <c r="JB581" s="1"/>
  <c r="IV579"/>
  <c r="JB579" s="1"/>
  <c r="IV585"/>
  <c r="JB585" s="1"/>
  <c r="IV583"/>
  <c r="JB583" s="1"/>
  <c r="IV571"/>
  <c r="JB571" s="1"/>
  <c r="IV567"/>
  <c r="JB567" s="1"/>
  <c r="IV566"/>
  <c r="JB566" s="1"/>
  <c r="IV570"/>
  <c r="JB570" s="1"/>
  <c r="IV573"/>
  <c r="JB573" s="1"/>
  <c r="IV574"/>
  <c r="JB574" s="1"/>
  <c r="IV572"/>
  <c r="JB572" s="1"/>
  <c r="IV575"/>
  <c r="JB575" s="1"/>
  <c r="IV569"/>
  <c r="JB569" s="1"/>
  <c r="IV564"/>
  <c r="JB564" s="1"/>
  <c r="IV568"/>
  <c r="JB568" s="1"/>
  <c r="IV563"/>
  <c r="JB563" s="1"/>
  <c r="IV565"/>
  <c r="JB565" s="1"/>
  <c r="ABK579"/>
  <c r="ABQ579" s="1"/>
  <c r="ABK583"/>
  <c r="ABQ583" s="1"/>
  <c r="ABK581"/>
  <c r="ABQ581" s="1"/>
  <c r="ABK580"/>
  <c r="ABQ580" s="1"/>
  <c r="ABK582"/>
  <c r="ABQ582" s="1"/>
  <c r="ABK576"/>
  <c r="ABQ576" s="1"/>
  <c r="ABK588"/>
  <c r="ABQ588" s="1"/>
  <c r="ABK586"/>
  <c r="ABQ586" s="1"/>
  <c r="ABK584"/>
  <c r="ABQ584" s="1"/>
  <c r="ABK585"/>
  <c r="ABQ585" s="1"/>
  <c r="ABK587"/>
  <c r="ABQ587" s="1"/>
  <c r="ABK567"/>
  <c r="ABQ567" s="1"/>
  <c r="ABK571"/>
  <c r="ABQ571" s="1"/>
  <c r="ABK566"/>
  <c r="ABQ566" s="1"/>
  <c r="ABK569"/>
  <c r="ABQ569" s="1"/>
  <c r="ABK564"/>
  <c r="ABQ564" s="1"/>
  <c r="ABK568"/>
  <c r="ABQ568" s="1"/>
  <c r="ABK565"/>
  <c r="ABQ565" s="1"/>
  <c r="ABK575"/>
  <c r="ABQ575" s="1"/>
  <c r="ABK570"/>
  <c r="ABQ570" s="1"/>
  <c r="ABK563"/>
  <c r="ABQ563" s="1"/>
  <c r="ABK573"/>
  <c r="ABQ573" s="1"/>
  <c r="ABK574"/>
  <c r="ABQ574" s="1"/>
  <c r="ABK572"/>
  <c r="ABQ572" s="1"/>
  <c r="CJ588"/>
  <c r="CP588" s="1"/>
  <c r="CJ584"/>
  <c r="CP584" s="1"/>
  <c r="CJ580"/>
  <c r="CP580" s="1"/>
  <c r="CJ582"/>
  <c r="CP582" s="1"/>
  <c r="CJ586"/>
  <c r="CP586" s="1"/>
  <c r="CJ576"/>
  <c r="CP576" s="1"/>
  <c r="CJ581"/>
  <c r="CP581" s="1"/>
  <c r="CJ579"/>
  <c r="CP579" s="1"/>
  <c r="CJ585"/>
  <c r="CP585" s="1"/>
  <c r="CJ583"/>
  <c r="CP583" s="1"/>
  <c r="CJ587"/>
  <c r="CP587" s="1"/>
  <c r="CJ566"/>
  <c r="CP566" s="1"/>
  <c r="CJ571"/>
  <c r="CP571" s="1"/>
  <c r="CJ567"/>
  <c r="CP567" s="1"/>
  <c r="CJ563"/>
  <c r="CP563" s="1"/>
  <c r="CJ565"/>
  <c r="CP565" s="1"/>
  <c r="CJ575"/>
  <c r="CP575" s="1"/>
  <c r="CJ569"/>
  <c r="CP569" s="1"/>
  <c r="CJ570"/>
  <c r="CP570" s="1"/>
  <c r="CJ564"/>
  <c r="CP564" s="1"/>
  <c r="CJ568"/>
  <c r="CP568" s="1"/>
  <c r="CJ573"/>
  <c r="CP573" s="1"/>
  <c r="CJ574"/>
  <c r="CP574" s="1"/>
  <c r="CJ572"/>
  <c r="CP572" s="1"/>
  <c r="YZ588"/>
  <c r="ZF588" s="1"/>
  <c r="YZ586"/>
  <c r="ZF586" s="1"/>
  <c r="YZ584"/>
  <c r="ZF584" s="1"/>
  <c r="YZ580"/>
  <c r="ZF580" s="1"/>
  <c r="YZ582"/>
  <c r="ZF582" s="1"/>
  <c r="YZ576"/>
  <c r="ZF576" s="1"/>
  <c r="YZ583"/>
  <c r="ZF583" s="1"/>
  <c r="YZ581"/>
  <c r="ZF581" s="1"/>
  <c r="YZ579"/>
  <c r="ZF579" s="1"/>
  <c r="YZ585"/>
  <c r="ZF585" s="1"/>
  <c r="YZ587"/>
  <c r="ZF587" s="1"/>
  <c r="YZ571"/>
  <c r="ZF571" s="1"/>
  <c r="YZ567"/>
  <c r="ZF567" s="1"/>
  <c r="YZ566"/>
  <c r="ZF566" s="1"/>
  <c r="YZ570"/>
  <c r="ZF570" s="1"/>
  <c r="YZ564"/>
  <c r="ZF564" s="1"/>
  <c r="YZ568"/>
  <c r="ZF568" s="1"/>
  <c r="YZ563"/>
  <c r="ZF563" s="1"/>
  <c r="YZ573"/>
  <c r="ZF573" s="1"/>
  <c r="YZ574"/>
  <c r="ZF574" s="1"/>
  <c r="YZ572"/>
  <c r="ZF572" s="1"/>
  <c r="YZ565"/>
  <c r="ZF565" s="1"/>
  <c r="YZ575"/>
  <c r="ZF575" s="1"/>
  <c r="YZ569"/>
  <c r="ZF569" s="1"/>
  <c r="ATE575"/>
  <c r="ATK575" s="1"/>
  <c r="ATE582"/>
  <c r="ATK582" s="1"/>
  <c r="ATE587"/>
  <c r="ATK587" s="1"/>
  <c r="ATE584"/>
  <c r="ATK584" s="1"/>
  <c r="ATE580"/>
  <c r="ATK580" s="1"/>
  <c r="ATE588"/>
  <c r="ATK588" s="1"/>
  <c r="ATE576"/>
  <c r="ATK576" s="1"/>
  <c r="ATE586"/>
  <c r="ATK586" s="1"/>
  <c r="ATE581"/>
  <c r="ATK581" s="1"/>
  <c r="ATE579"/>
  <c r="ATK579" s="1"/>
  <c r="ATE585"/>
  <c r="ATK585" s="1"/>
  <c r="ATE583"/>
  <c r="ATK583" s="1"/>
  <c r="ATE567"/>
  <c r="ATK567" s="1"/>
  <c r="ATE571"/>
  <c r="ATK571" s="1"/>
  <c r="ATE566"/>
  <c r="ATK566" s="1"/>
  <c r="ATE569"/>
  <c r="ATK569" s="1"/>
  <c r="ATE564"/>
  <c r="ATK564" s="1"/>
  <c r="ATE568"/>
  <c r="ATK568" s="1"/>
  <c r="ATE565"/>
  <c r="ATK565" s="1"/>
  <c r="ATE570"/>
  <c r="ATK570" s="1"/>
  <c r="ATE563"/>
  <c r="ATK563" s="1"/>
  <c r="ATE573"/>
  <c r="ATK573" s="1"/>
  <c r="ATE574"/>
  <c r="ATK574" s="1"/>
  <c r="ATE572"/>
  <c r="ATK572" s="1"/>
  <c r="AMS575"/>
  <c r="AMY575" s="1"/>
  <c r="AMS586"/>
  <c r="AMY586" s="1"/>
  <c r="AMS581"/>
  <c r="AMY581" s="1"/>
  <c r="AMS579"/>
  <c r="AMY579" s="1"/>
  <c r="AMS585"/>
  <c r="AMY585" s="1"/>
  <c r="AMS583"/>
  <c r="AMY583" s="1"/>
  <c r="AMS582"/>
  <c r="AMY582" s="1"/>
  <c r="AMS587"/>
  <c r="AMY587" s="1"/>
  <c r="AMS584"/>
  <c r="AMY584" s="1"/>
  <c r="AMS580"/>
  <c r="AMY580" s="1"/>
  <c r="AMS588"/>
  <c r="AMY588" s="1"/>
  <c r="AMS576"/>
  <c r="AMY576" s="1"/>
  <c r="AMS567"/>
  <c r="AMY567" s="1"/>
  <c r="AMS566"/>
  <c r="AMY566" s="1"/>
  <c r="AMS571"/>
  <c r="AMY571" s="1"/>
  <c r="AMS569"/>
  <c r="AMY569" s="1"/>
  <c r="AMS564"/>
  <c r="AMY564" s="1"/>
  <c r="AMS568"/>
  <c r="AMY568" s="1"/>
  <c r="AMS570"/>
  <c r="AMY570" s="1"/>
  <c r="AMS563"/>
  <c r="AMY563" s="1"/>
  <c r="AMS573"/>
  <c r="AMY573" s="1"/>
  <c r="AMS574"/>
  <c r="AMY574" s="1"/>
  <c r="AMS572"/>
  <c r="AMY572" s="1"/>
  <c r="AMS565"/>
  <c r="AMY565" s="1"/>
  <c r="TI575"/>
  <c r="TO575" s="1"/>
  <c r="TI579"/>
  <c r="TO579" s="1"/>
  <c r="TI583"/>
  <c r="TO583" s="1"/>
  <c r="TI587"/>
  <c r="TO587" s="1"/>
  <c r="TI584"/>
  <c r="TO584" s="1"/>
  <c r="TI585"/>
  <c r="TO585" s="1"/>
  <c r="TI576"/>
  <c r="TO576" s="1"/>
  <c r="TI582"/>
  <c r="TO582" s="1"/>
  <c r="TI586"/>
  <c r="TO586" s="1"/>
  <c r="TI581"/>
  <c r="TO581" s="1"/>
  <c r="TI580"/>
  <c r="TO580" s="1"/>
  <c r="TI588"/>
  <c r="TO588" s="1"/>
  <c r="TI571"/>
  <c r="TO571" s="1"/>
  <c r="TI567"/>
  <c r="TO567" s="1"/>
  <c r="TI566"/>
  <c r="TO566" s="1"/>
  <c r="TI570"/>
  <c r="TO570" s="1"/>
  <c r="TI568"/>
  <c r="TO568" s="1"/>
  <c r="TI573"/>
  <c r="TO573" s="1"/>
  <c r="TI574"/>
  <c r="TO574" s="1"/>
  <c r="TI572"/>
  <c r="TO572" s="1"/>
  <c r="TI565"/>
  <c r="TO565" s="1"/>
  <c r="TI569"/>
  <c r="TO569" s="1"/>
  <c r="TI564"/>
  <c r="TO564" s="1"/>
  <c r="TI563"/>
  <c r="TO563" s="1"/>
  <c r="MW575"/>
  <c r="NC575" s="1"/>
  <c r="MW582"/>
  <c r="NC582" s="1"/>
  <c r="MW586"/>
  <c r="NC586" s="1"/>
  <c r="MW581"/>
  <c r="NC581" s="1"/>
  <c r="MW580"/>
  <c r="NC580" s="1"/>
  <c r="MW588"/>
  <c r="NC588" s="1"/>
  <c r="MW579"/>
  <c r="NC579" s="1"/>
  <c r="MW583"/>
  <c r="NC583" s="1"/>
  <c r="MW587"/>
  <c r="NC587" s="1"/>
  <c r="MW584"/>
  <c r="NC584" s="1"/>
  <c r="MW585"/>
  <c r="NC585" s="1"/>
  <c r="MW576"/>
  <c r="NC576" s="1"/>
  <c r="MW567"/>
  <c r="NC567" s="1"/>
  <c r="MW571"/>
  <c r="NC571" s="1"/>
  <c r="MW566"/>
  <c r="NC566" s="1"/>
  <c r="MW569"/>
  <c r="NC569" s="1"/>
  <c r="MW564"/>
  <c r="NC564" s="1"/>
  <c r="MW568"/>
  <c r="NC568" s="1"/>
  <c r="MW563"/>
  <c r="NC563" s="1"/>
  <c r="MW565"/>
  <c r="NC565" s="1"/>
  <c r="MW570"/>
  <c r="NC570" s="1"/>
  <c r="MW573"/>
  <c r="NC573" s="1"/>
  <c r="MW574"/>
  <c r="NC574" s="1"/>
  <c r="MW572"/>
  <c r="NC572" s="1"/>
  <c r="GK582"/>
  <c r="GQ582" s="1"/>
  <c r="GK586"/>
  <c r="GQ586" s="1"/>
  <c r="GK581"/>
  <c r="GQ581" s="1"/>
  <c r="GK580"/>
  <c r="GQ580" s="1"/>
  <c r="GK588"/>
  <c r="GQ588" s="1"/>
  <c r="GK579"/>
  <c r="GQ579" s="1"/>
  <c r="GK583"/>
  <c r="GQ583" s="1"/>
  <c r="GK587"/>
  <c r="GQ587" s="1"/>
  <c r="GK584"/>
  <c r="GQ584" s="1"/>
  <c r="GK585"/>
  <c r="GQ585" s="1"/>
  <c r="GK576"/>
  <c r="GQ576" s="1"/>
  <c r="GK571"/>
  <c r="GQ571" s="1"/>
  <c r="GK567"/>
  <c r="GQ567" s="1"/>
  <c r="GK566"/>
  <c r="GQ566" s="1"/>
  <c r="GK569"/>
  <c r="GQ569" s="1"/>
  <c r="GK563"/>
  <c r="GQ563" s="1"/>
  <c r="GK565"/>
  <c r="GQ565" s="1"/>
  <c r="GK575"/>
  <c r="GQ575" s="1"/>
  <c r="GK570"/>
  <c r="GQ570" s="1"/>
  <c r="GK564"/>
  <c r="GQ564" s="1"/>
  <c r="GK568"/>
  <c r="GQ568" s="1"/>
  <c r="GK573"/>
  <c r="GQ573" s="1"/>
  <c r="GK574"/>
  <c r="GQ574" s="1"/>
  <c r="GK572"/>
  <c r="GQ572" s="1"/>
  <c r="XJ579"/>
  <c r="XP579" s="1"/>
  <c r="XJ583"/>
  <c r="XP583" s="1"/>
  <c r="XJ581"/>
  <c r="XP581" s="1"/>
  <c r="XJ580"/>
  <c r="XP580" s="1"/>
  <c r="XJ582"/>
  <c r="XP582" s="1"/>
  <c r="XJ576"/>
  <c r="XP576" s="1"/>
  <c r="XJ588"/>
  <c r="XP588" s="1"/>
  <c r="XJ586"/>
  <c r="XP586" s="1"/>
  <c r="XJ584"/>
  <c r="XP584" s="1"/>
  <c r="XJ585"/>
  <c r="XP585" s="1"/>
  <c r="XJ587"/>
  <c r="XP587" s="1"/>
  <c r="XJ571"/>
  <c r="XP571" s="1"/>
  <c r="XJ567"/>
  <c r="XP567" s="1"/>
  <c r="XJ566"/>
  <c r="XP566" s="1"/>
  <c r="XJ569"/>
  <c r="XP569" s="1"/>
  <c r="XJ564"/>
  <c r="XP564" s="1"/>
  <c r="XJ563"/>
  <c r="XP563" s="1"/>
  <c r="XJ565"/>
  <c r="XP565" s="1"/>
  <c r="XJ570"/>
  <c r="XP570" s="1"/>
  <c r="XJ568"/>
  <c r="XP568" s="1"/>
  <c r="XJ573"/>
  <c r="XP573" s="1"/>
  <c r="XJ574"/>
  <c r="XP574" s="1"/>
  <c r="XJ572"/>
  <c r="XP572" s="1"/>
  <c r="XJ575"/>
  <c r="XP575" s="1"/>
  <c r="AHB579"/>
  <c r="AHH579" s="1"/>
  <c r="AHB583"/>
  <c r="AHH583" s="1"/>
  <c r="AHB581"/>
  <c r="AHH581" s="1"/>
  <c r="AHB580"/>
  <c r="AHH580" s="1"/>
  <c r="AHB582"/>
  <c r="AHH582" s="1"/>
  <c r="AHB576"/>
  <c r="AHH576" s="1"/>
  <c r="AHB588"/>
  <c r="AHH588" s="1"/>
  <c r="AHB586"/>
  <c r="AHH586" s="1"/>
  <c r="AHB584"/>
  <c r="AHH584" s="1"/>
  <c r="AHB585"/>
  <c r="AHH585" s="1"/>
  <c r="AHB587"/>
  <c r="AHH587" s="1"/>
  <c r="AHB571"/>
  <c r="AHH571" s="1"/>
  <c r="AHB567"/>
  <c r="AHH567" s="1"/>
  <c r="AHB566"/>
  <c r="AHH566" s="1"/>
  <c r="AHB568"/>
  <c r="AHH568" s="1"/>
  <c r="AHB574"/>
  <c r="AHH574" s="1"/>
  <c r="AHB572"/>
  <c r="AHH572" s="1"/>
  <c r="AHB575"/>
  <c r="AHH575" s="1"/>
  <c r="AHB569"/>
  <c r="AHH569" s="1"/>
  <c r="AHB570"/>
  <c r="AHH570" s="1"/>
  <c r="AHB564"/>
  <c r="AHH564" s="1"/>
  <c r="AHB563"/>
  <c r="AHH563" s="1"/>
  <c r="AHB573"/>
  <c r="AHH573" s="1"/>
  <c r="AHB565"/>
  <c r="AHH565" s="1"/>
  <c r="BO579"/>
  <c r="BU579" s="1"/>
  <c r="BO583"/>
  <c r="BU583" s="1"/>
  <c r="BO584"/>
  <c r="BU584" s="1"/>
  <c r="BO585"/>
  <c r="BU585" s="1"/>
  <c r="BO586"/>
  <c r="BU586" s="1"/>
  <c r="BO576"/>
  <c r="BU576" s="1"/>
  <c r="BO588"/>
  <c r="BU588" s="1"/>
  <c r="BO581"/>
  <c r="BU581" s="1"/>
  <c r="BO580"/>
  <c r="BU580" s="1"/>
  <c r="BO582"/>
  <c r="BU582" s="1"/>
  <c r="BO587"/>
  <c r="BU587" s="1"/>
  <c r="BO571"/>
  <c r="BU571" s="1"/>
  <c r="BO567"/>
  <c r="BU567" s="1"/>
  <c r="BO566"/>
  <c r="BU566" s="1"/>
  <c r="BO569"/>
  <c r="BU569" s="1"/>
  <c r="BO574"/>
  <c r="BU574" s="1"/>
  <c r="BO572"/>
  <c r="BU572" s="1"/>
  <c r="BO565"/>
  <c r="BU565" s="1"/>
  <c r="BO575"/>
  <c r="BU575" s="1"/>
  <c r="BO570"/>
  <c r="BU570" s="1"/>
  <c r="BO564"/>
  <c r="BU564" s="1"/>
  <c r="BO568"/>
  <c r="BU568" s="1"/>
  <c r="BO563"/>
  <c r="BU563" s="1"/>
  <c r="BO573"/>
  <c r="BU573" s="1"/>
  <c r="ADB587"/>
  <c r="ADH587" s="1"/>
  <c r="ADB581"/>
  <c r="ADH581" s="1"/>
  <c r="ADB585"/>
  <c r="ADH585" s="1"/>
  <c r="ADB586"/>
  <c r="ADH586" s="1"/>
  <c r="ADB576"/>
  <c r="ADH576" s="1"/>
  <c r="ADB582"/>
  <c r="ADH582" s="1"/>
  <c r="ADB580"/>
  <c r="ADH580" s="1"/>
  <c r="ADB584"/>
  <c r="ADH584" s="1"/>
  <c r="ADB583"/>
  <c r="ADH583" s="1"/>
  <c r="ADB588"/>
  <c r="ADH588" s="1"/>
  <c r="ADB579"/>
  <c r="ADH579" s="1"/>
  <c r="ADB566"/>
  <c r="ADH566" s="1"/>
  <c r="ADB567"/>
  <c r="ADH567" s="1"/>
  <c r="ADB564"/>
  <c r="ADH564" s="1"/>
  <c r="ADB571"/>
  <c r="ADH571" s="1"/>
  <c r="ADB572"/>
  <c r="ADH572" s="1"/>
  <c r="ADB563"/>
  <c r="ADH563" s="1"/>
  <c r="ADB570"/>
  <c r="ADH570" s="1"/>
  <c r="ADB575"/>
  <c r="ADH575" s="1"/>
  <c r="ADB573"/>
  <c r="ADH573" s="1"/>
  <c r="ADB574"/>
  <c r="ADH574" s="1"/>
  <c r="ADB565"/>
  <c r="ADH565" s="1"/>
  <c r="ADB569"/>
  <c r="ADH569" s="1"/>
  <c r="ADB568"/>
  <c r="ADH568" s="1"/>
  <c r="WP587"/>
  <c r="WV587" s="1"/>
  <c r="WP581"/>
  <c r="WV581" s="1"/>
  <c r="WP585"/>
  <c r="WV585" s="1"/>
  <c r="WP586"/>
  <c r="WV586" s="1"/>
  <c r="WP576"/>
  <c r="WV576" s="1"/>
  <c r="WP582"/>
  <c r="WV582" s="1"/>
  <c r="WP580"/>
  <c r="WV580" s="1"/>
  <c r="WP584"/>
  <c r="WV584" s="1"/>
  <c r="WP583"/>
  <c r="WV583" s="1"/>
  <c r="WP588"/>
  <c r="WV588" s="1"/>
  <c r="WP579"/>
  <c r="WV579" s="1"/>
  <c r="WP566"/>
  <c r="WV566" s="1"/>
  <c r="WP567"/>
  <c r="WV567" s="1"/>
  <c r="WP574"/>
  <c r="WV574" s="1"/>
  <c r="WP571"/>
  <c r="WV571" s="1"/>
  <c r="WP572"/>
  <c r="WV572" s="1"/>
  <c r="WP563"/>
  <c r="WV563" s="1"/>
  <c r="WP570"/>
  <c r="WV570" s="1"/>
  <c r="WP575"/>
  <c r="WV575" s="1"/>
  <c r="WP564"/>
  <c r="WV564" s="1"/>
  <c r="WP573"/>
  <c r="WV573" s="1"/>
  <c r="WP565"/>
  <c r="WV565" s="1"/>
  <c r="WP569"/>
  <c r="WV569" s="1"/>
  <c r="WP568"/>
  <c r="WV568" s="1"/>
  <c r="AU587"/>
  <c r="BA587" s="1"/>
  <c r="AU580"/>
  <c r="BA580" s="1"/>
  <c r="AU584"/>
  <c r="BA584" s="1"/>
  <c r="AU583"/>
  <c r="BA583" s="1"/>
  <c r="AU576"/>
  <c r="BA576" s="1"/>
  <c r="AU582"/>
  <c r="BA582" s="1"/>
  <c r="AU586"/>
  <c r="BA586" s="1"/>
  <c r="AU581"/>
  <c r="BA581" s="1"/>
  <c r="AU585"/>
  <c r="BA585" s="1"/>
  <c r="AU588"/>
  <c r="BA588" s="1"/>
  <c r="AU579"/>
  <c r="BA579" s="1"/>
  <c r="AU566"/>
  <c r="BA566" s="1"/>
  <c r="AU567"/>
  <c r="BA567" s="1"/>
  <c r="AU564"/>
  <c r="BA564" s="1"/>
  <c r="AU574"/>
  <c r="BA574" s="1"/>
  <c r="AU572"/>
  <c r="BA572" s="1"/>
  <c r="AU563"/>
  <c r="BA563" s="1"/>
  <c r="AU575"/>
  <c r="BA575" s="1"/>
  <c r="AU573"/>
  <c r="BA573" s="1"/>
  <c r="AU571"/>
  <c r="BA571" s="1"/>
  <c r="AU565"/>
  <c r="BA565" s="1"/>
  <c r="AU569"/>
  <c r="BA569" s="1"/>
  <c r="AU568"/>
  <c r="BA568" s="1"/>
  <c r="AU570"/>
  <c r="BA570" s="1"/>
  <c r="AIS564"/>
  <c r="AIY564" s="1"/>
  <c r="AIS580"/>
  <c r="AIY580" s="1"/>
  <c r="AIS584"/>
  <c r="AIY584" s="1"/>
  <c r="AIS588"/>
  <c r="AIY588" s="1"/>
  <c r="AIS587"/>
  <c r="AIY587" s="1"/>
  <c r="AIS576"/>
  <c r="AIY576" s="1"/>
  <c r="AIS583"/>
  <c r="AIY583" s="1"/>
  <c r="AIS581"/>
  <c r="AIY581" s="1"/>
  <c r="AIS585"/>
  <c r="AIY585" s="1"/>
  <c r="AIS582"/>
  <c r="AIY582" s="1"/>
  <c r="AIS586"/>
  <c r="AIY586" s="1"/>
  <c r="AIS579"/>
  <c r="AIY579" s="1"/>
  <c r="AIS566"/>
  <c r="AIY566" s="1"/>
  <c r="AIS567"/>
  <c r="AIY567" s="1"/>
  <c r="AIS575"/>
  <c r="AIY575" s="1"/>
  <c r="AIS574"/>
  <c r="AIY574" s="1"/>
  <c r="AIS571"/>
  <c r="AIY571" s="1"/>
  <c r="AIS565"/>
  <c r="AIY565" s="1"/>
  <c r="AIS569"/>
  <c r="AIY569" s="1"/>
  <c r="AIS568"/>
  <c r="AIY568" s="1"/>
  <c r="AIS570"/>
  <c r="AIY570" s="1"/>
  <c r="AIS573"/>
  <c r="AIY573" s="1"/>
  <c r="AIS572"/>
  <c r="AIY572" s="1"/>
  <c r="AIS563"/>
  <c r="AIY563" s="1"/>
  <c r="LH570"/>
  <c r="LN570" s="1"/>
  <c r="LH580"/>
  <c r="LN580" s="1"/>
  <c r="LH584"/>
  <c r="LN584" s="1"/>
  <c r="LH588"/>
  <c r="LN588" s="1"/>
  <c r="LH587"/>
  <c r="LN587" s="1"/>
  <c r="LH576"/>
  <c r="LN576" s="1"/>
  <c r="LH583"/>
  <c r="LN583" s="1"/>
  <c r="LH581"/>
  <c r="LN581" s="1"/>
  <c r="LH585"/>
  <c r="LN585" s="1"/>
  <c r="LH582"/>
  <c r="LN582" s="1"/>
  <c r="LH586"/>
  <c r="LN586" s="1"/>
  <c r="LH579"/>
  <c r="LN579" s="1"/>
  <c r="LH567"/>
  <c r="LN567" s="1"/>
  <c r="LH566"/>
  <c r="LN566" s="1"/>
  <c r="LH575"/>
  <c r="LN575" s="1"/>
  <c r="LH564"/>
  <c r="LN564" s="1"/>
  <c r="LH574"/>
  <c r="LN574" s="1"/>
  <c r="LH565"/>
  <c r="LN565" s="1"/>
  <c r="LH572"/>
  <c r="LN572" s="1"/>
  <c r="LH569"/>
  <c r="LN569" s="1"/>
  <c r="LH568"/>
  <c r="LN568" s="1"/>
  <c r="LH573"/>
  <c r="LN573" s="1"/>
  <c r="LH571"/>
  <c r="LN571" s="1"/>
  <c r="LH563"/>
  <c r="LN563" s="1"/>
  <c r="ANO570"/>
  <c r="ANU570" s="1"/>
  <c r="ANO580"/>
  <c r="ANU580" s="1"/>
  <c r="ANO584"/>
  <c r="ANU584" s="1"/>
  <c r="ANO588"/>
  <c r="ANU588" s="1"/>
  <c r="ANO587"/>
  <c r="ANU587" s="1"/>
  <c r="ANO576"/>
  <c r="ANU576" s="1"/>
  <c r="ANO583"/>
  <c r="ANU583" s="1"/>
  <c r="ANO581"/>
  <c r="ANU581" s="1"/>
  <c r="ANO585"/>
  <c r="ANU585" s="1"/>
  <c r="ANO582"/>
  <c r="ANU582" s="1"/>
  <c r="ANO586"/>
  <c r="ANU586" s="1"/>
  <c r="ANO579"/>
  <c r="ANU579" s="1"/>
  <c r="ANO566"/>
  <c r="ANU566" s="1"/>
  <c r="ANO567"/>
  <c r="ANU567" s="1"/>
  <c r="ANO575"/>
  <c r="ANU575" s="1"/>
  <c r="ANO564"/>
  <c r="ANU564" s="1"/>
  <c r="ANO573"/>
  <c r="ANU573" s="1"/>
  <c r="ANO574"/>
  <c r="ANU574" s="1"/>
  <c r="ANO572"/>
  <c r="ANU572" s="1"/>
  <c r="ANO563"/>
  <c r="ANU563" s="1"/>
  <c r="ANO571"/>
  <c r="ANU571" s="1"/>
  <c r="ANO565"/>
  <c r="ANU565" s="1"/>
  <c r="ANO569"/>
  <c r="ANU569" s="1"/>
  <c r="ANO568"/>
  <c r="ANU568" s="1"/>
  <c r="ON581"/>
  <c r="OT581" s="1"/>
  <c r="ON585"/>
  <c r="OT585" s="1"/>
  <c r="ON582"/>
  <c r="OT582" s="1"/>
  <c r="ON583"/>
  <c r="OT583" s="1"/>
  <c r="ON576"/>
  <c r="OT576" s="1"/>
  <c r="ON580"/>
  <c r="OT580" s="1"/>
  <c r="ON584"/>
  <c r="OT584" s="1"/>
  <c r="ON588"/>
  <c r="OT588" s="1"/>
  <c r="ON587"/>
  <c r="OT587" s="1"/>
  <c r="ON586"/>
  <c r="OT586" s="1"/>
  <c r="ON579"/>
  <c r="OT579" s="1"/>
  <c r="ON566"/>
  <c r="OT566" s="1"/>
  <c r="ON567"/>
  <c r="OT567" s="1"/>
  <c r="ON564"/>
  <c r="OT564" s="1"/>
  <c r="ON574"/>
  <c r="OT574" s="1"/>
  <c r="ON571"/>
  <c r="OT571" s="1"/>
  <c r="ON563"/>
  <c r="OT563" s="1"/>
  <c r="ON568"/>
  <c r="OT568" s="1"/>
  <c r="ON570"/>
  <c r="OT570" s="1"/>
  <c r="ON575"/>
  <c r="OT575" s="1"/>
  <c r="ON573"/>
  <c r="OT573" s="1"/>
  <c r="ON565"/>
  <c r="OT565" s="1"/>
  <c r="ON572"/>
  <c r="OT572" s="1"/>
  <c r="ON569"/>
  <c r="OT569" s="1"/>
  <c r="AFM570"/>
  <c r="AFS570" s="1"/>
  <c r="AFM587"/>
  <c r="AFS587" s="1"/>
  <c r="AFM580"/>
  <c r="AFS580" s="1"/>
  <c r="AFM584"/>
  <c r="AFS584" s="1"/>
  <c r="AFM586"/>
  <c r="AFS586" s="1"/>
  <c r="AFM576"/>
  <c r="AFS576" s="1"/>
  <c r="AFM582"/>
  <c r="AFS582" s="1"/>
  <c r="AFM583"/>
  <c r="AFS583" s="1"/>
  <c r="AFM581"/>
  <c r="AFS581" s="1"/>
  <c r="AFM585"/>
  <c r="AFS585" s="1"/>
  <c r="AFM588"/>
  <c r="AFS588" s="1"/>
  <c r="AFM579"/>
  <c r="AFS579" s="1"/>
  <c r="AFM566"/>
  <c r="AFS566" s="1"/>
  <c r="AFM567"/>
  <c r="AFS567" s="1"/>
  <c r="AFM573"/>
  <c r="AFS573" s="1"/>
  <c r="AFM571"/>
  <c r="AFS571" s="1"/>
  <c r="AFM572"/>
  <c r="AFS572" s="1"/>
  <c r="AFM563"/>
  <c r="AFS563" s="1"/>
  <c r="AFM568"/>
  <c r="AFS568" s="1"/>
  <c r="AFM575"/>
  <c r="AFS575" s="1"/>
  <c r="AFM564"/>
  <c r="AFS564" s="1"/>
  <c r="AFM574"/>
  <c r="AFS574" s="1"/>
  <c r="AFM565"/>
  <c r="AFS565" s="1"/>
  <c r="AFM569"/>
  <c r="AFS569" s="1"/>
  <c r="ZA570"/>
  <c r="ZG570" s="1"/>
  <c r="ZA587"/>
  <c r="ZG587" s="1"/>
  <c r="ZA580"/>
  <c r="ZG580" s="1"/>
  <c r="ZA584"/>
  <c r="ZG584" s="1"/>
  <c r="ZA586"/>
  <c r="ZG586" s="1"/>
  <c r="ZA576"/>
  <c r="ZG576" s="1"/>
  <c r="ZA582"/>
  <c r="ZG582" s="1"/>
  <c r="ZA583"/>
  <c r="ZG583" s="1"/>
  <c r="ZA581"/>
  <c r="ZG581" s="1"/>
  <c r="ZA585"/>
  <c r="ZG585" s="1"/>
  <c r="ZA588"/>
  <c r="ZG588" s="1"/>
  <c r="ZA579"/>
  <c r="ZG579" s="1"/>
  <c r="ZA567"/>
  <c r="ZG567" s="1"/>
  <c r="ZA566"/>
  <c r="ZG566" s="1"/>
  <c r="ZA565"/>
  <c r="ZG565" s="1"/>
  <c r="ZA569"/>
  <c r="ZG569" s="1"/>
  <c r="ZA568"/>
  <c r="ZG568" s="1"/>
  <c r="ZA575"/>
  <c r="ZG575" s="1"/>
  <c r="ZA564"/>
  <c r="ZG564" s="1"/>
  <c r="ZA573"/>
  <c r="ZG573" s="1"/>
  <c r="ZA574"/>
  <c r="ZG574" s="1"/>
  <c r="ZA571"/>
  <c r="ZG571" s="1"/>
  <c r="ZA572"/>
  <c r="ZG572" s="1"/>
  <c r="ZA563"/>
  <c r="ZG563" s="1"/>
  <c r="DF570"/>
  <c r="DL570" s="1"/>
  <c r="DF587"/>
  <c r="DL587" s="1"/>
  <c r="DF586"/>
  <c r="DL586" s="1"/>
  <c r="DF581"/>
  <c r="DL581" s="1"/>
  <c r="DF585"/>
  <c r="DL585" s="1"/>
  <c r="DF576"/>
  <c r="DL576" s="1"/>
  <c r="DF582"/>
  <c r="DL582" s="1"/>
  <c r="DF583"/>
  <c r="DL583" s="1"/>
  <c r="DF580"/>
  <c r="DL580" s="1"/>
  <c r="DF584"/>
  <c r="DL584" s="1"/>
  <c r="DF588"/>
  <c r="DL588" s="1"/>
  <c r="DF579"/>
  <c r="DL579" s="1"/>
  <c r="DF566"/>
  <c r="DL566" s="1"/>
  <c r="DF567"/>
  <c r="DL567" s="1"/>
  <c r="DF565"/>
  <c r="DL565" s="1"/>
  <c r="DF572"/>
  <c r="DL572" s="1"/>
  <c r="DF569"/>
  <c r="DL569" s="1"/>
  <c r="DF575"/>
  <c r="DL575" s="1"/>
  <c r="DF564"/>
  <c r="DL564" s="1"/>
  <c r="DF573"/>
  <c r="DL573" s="1"/>
  <c r="DF574"/>
  <c r="DL574" s="1"/>
  <c r="DF571"/>
  <c r="DL571" s="1"/>
  <c r="DF563"/>
  <c r="DL563" s="1"/>
  <c r="DF568"/>
  <c r="DL568" s="1"/>
  <c r="UZ570"/>
  <c r="VF570" s="1"/>
  <c r="UZ581"/>
  <c r="VF581" s="1"/>
  <c r="UZ585"/>
  <c r="VF585" s="1"/>
  <c r="UZ582"/>
  <c r="VF582" s="1"/>
  <c r="UZ583"/>
  <c r="VF583" s="1"/>
  <c r="UZ576"/>
  <c r="VF576" s="1"/>
  <c r="UZ580"/>
  <c r="VF580" s="1"/>
  <c r="UZ584"/>
  <c r="VF584" s="1"/>
  <c r="UZ588"/>
  <c r="VF588" s="1"/>
  <c r="UZ587"/>
  <c r="VF587" s="1"/>
  <c r="UZ586"/>
  <c r="VF586" s="1"/>
  <c r="UZ579"/>
  <c r="VF579" s="1"/>
  <c r="UZ567"/>
  <c r="VF567" s="1"/>
  <c r="UZ566"/>
  <c r="VF566" s="1"/>
  <c r="UZ565"/>
  <c r="VF565" s="1"/>
  <c r="UZ569"/>
  <c r="VF569" s="1"/>
  <c r="UZ568"/>
  <c r="VF568" s="1"/>
  <c r="UZ575"/>
  <c r="VF575" s="1"/>
  <c r="UZ564"/>
  <c r="VF564" s="1"/>
  <c r="UZ573"/>
  <c r="VF573" s="1"/>
  <c r="UZ574"/>
  <c r="VF574" s="1"/>
  <c r="UZ571"/>
  <c r="VF571" s="1"/>
  <c r="UZ572"/>
  <c r="VF572" s="1"/>
  <c r="UZ563"/>
  <c r="VF563" s="1"/>
  <c r="KM581"/>
  <c r="KS581" s="1"/>
  <c r="KM585"/>
  <c r="KS585" s="1"/>
  <c r="KM582"/>
  <c r="KS582" s="1"/>
  <c r="KM583"/>
  <c r="KS583" s="1"/>
  <c r="KM576"/>
  <c r="KS576" s="1"/>
  <c r="KM580"/>
  <c r="KS580" s="1"/>
  <c r="KM584"/>
  <c r="KS584" s="1"/>
  <c r="KM588"/>
  <c r="KS588" s="1"/>
  <c r="KM587"/>
  <c r="KS587" s="1"/>
  <c r="KM586"/>
  <c r="KS586" s="1"/>
  <c r="KM579"/>
  <c r="KS579" s="1"/>
  <c r="KM566"/>
  <c r="KS566" s="1"/>
  <c r="KM567"/>
  <c r="KS567" s="1"/>
  <c r="KM575"/>
  <c r="KS575" s="1"/>
  <c r="KM564"/>
  <c r="KS564" s="1"/>
  <c r="KM573"/>
  <c r="KS573" s="1"/>
  <c r="KM571"/>
  <c r="KS571" s="1"/>
  <c r="KM565"/>
  <c r="KS565" s="1"/>
  <c r="KM572"/>
  <c r="KS572" s="1"/>
  <c r="KM569"/>
  <c r="KS569" s="1"/>
  <c r="KM563"/>
  <c r="KS563" s="1"/>
  <c r="KM574"/>
  <c r="KS574" s="1"/>
  <c r="KM568"/>
  <c r="KS568" s="1"/>
  <c r="KM570"/>
  <c r="KS570" s="1"/>
  <c r="AMT581"/>
  <c r="AMZ581" s="1"/>
  <c r="AMT585"/>
  <c r="AMZ585" s="1"/>
  <c r="AMT582"/>
  <c r="AMZ582" s="1"/>
  <c r="AMT583"/>
  <c r="AMZ583" s="1"/>
  <c r="AMT576"/>
  <c r="AMZ576" s="1"/>
  <c r="AMT580"/>
  <c r="AMZ580" s="1"/>
  <c r="AMT584"/>
  <c r="AMZ584" s="1"/>
  <c r="AMT588"/>
  <c r="AMZ588" s="1"/>
  <c r="AMT587"/>
  <c r="AMZ587" s="1"/>
  <c r="AMT586"/>
  <c r="AMZ586" s="1"/>
  <c r="AMT579"/>
  <c r="AMZ579" s="1"/>
  <c r="AMT566"/>
  <c r="AMZ566" s="1"/>
  <c r="AMT567"/>
  <c r="AMZ567" s="1"/>
  <c r="AMT571"/>
  <c r="AMZ571" s="1"/>
  <c r="AMT563"/>
  <c r="AMZ563" s="1"/>
  <c r="AMT570"/>
  <c r="AMZ570" s="1"/>
  <c r="AMT575"/>
  <c r="AMZ575" s="1"/>
  <c r="AMT564"/>
  <c r="AMZ564" s="1"/>
  <c r="AMT573"/>
  <c r="AMZ573" s="1"/>
  <c r="AMT574"/>
  <c r="AMZ574" s="1"/>
  <c r="AMT565"/>
  <c r="AMZ565" s="1"/>
  <c r="AMT572"/>
  <c r="AMZ572" s="1"/>
  <c r="AMT569"/>
  <c r="AMZ569" s="1"/>
  <c r="AMT568"/>
  <c r="AMZ568" s="1"/>
  <c r="MX570"/>
  <c r="ND570" s="1"/>
  <c r="MX580"/>
  <c r="ND580" s="1"/>
  <c r="MX584"/>
  <c r="ND584" s="1"/>
  <c r="MX588"/>
  <c r="ND588" s="1"/>
  <c r="MX587"/>
  <c r="ND587" s="1"/>
  <c r="MX576"/>
  <c r="ND576" s="1"/>
  <c r="MX583"/>
  <c r="ND583" s="1"/>
  <c r="MX581"/>
  <c r="ND581" s="1"/>
  <c r="MX585"/>
  <c r="ND585" s="1"/>
  <c r="MX582"/>
  <c r="ND582" s="1"/>
  <c r="MX586"/>
  <c r="ND586" s="1"/>
  <c r="MX579"/>
  <c r="ND579" s="1"/>
  <c r="MX566"/>
  <c r="ND566" s="1"/>
  <c r="MX567"/>
  <c r="ND567" s="1"/>
  <c r="MX573"/>
  <c r="ND573" s="1"/>
  <c r="MX571"/>
  <c r="ND571" s="1"/>
  <c r="MX563"/>
  <c r="ND563" s="1"/>
  <c r="MX575"/>
  <c r="ND575" s="1"/>
  <c r="MX564"/>
  <c r="ND564" s="1"/>
  <c r="MX574"/>
  <c r="ND574" s="1"/>
  <c r="MX565"/>
  <c r="ND565" s="1"/>
  <c r="MX572"/>
  <c r="ND572" s="1"/>
  <c r="MX569"/>
  <c r="ND569" s="1"/>
  <c r="MX568"/>
  <c r="ND568" s="1"/>
  <c r="Z570"/>
  <c r="AF570" s="1"/>
  <c r="Z587"/>
  <c r="AF587" s="1"/>
  <c r="Z586"/>
  <c r="AF586" s="1"/>
  <c r="Z581"/>
  <c r="AF581" s="1"/>
  <c r="Z585"/>
  <c r="AF585" s="1"/>
  <c r="Z576"/>
  <c r="AF576" s="1"/>
  <c r="Z582"/>
  <c r="AF582" s="1"/>
  <c r="Z583"/>
  <c r="AF583" s="1"/>
  <c r="Z580"/>
  <c r="AF580" s="1"/>
  <c r="Z584"/>
  <c r="AF584" s="1"/>
  <c r="Z588"/>
  <c r="AF588" s="1"/>
  <c r="Z579"/>
  <c r="AF579" s="1"/>
  <c r="Z566"/>
  <c r="AF566" s="1"/>
  <c r="Z567"/>
  <c r="AF567" s="1"/>
  <c r="Z575"/>
  <c r="AF575" s="1"/>
  <c r="Z564"/>
  <c r="AF564" s="1"/>
  <c r="Z574"/>
  <c r="AF574" s="1"/>
  <c r="Z565"/>
  <c r="AF565" s="1"/>
  <c r="Z569"/>
  <c r="AF569" s="1"/>
  <c r="Z573"/>
  <c r="AF573" s="1"/>
  <c r="Z571"/>
  <c r="AF571" s="1"/>
  <c r="Z572"/>
  <c r="AF572" s="1"/>
  <c r="Z563"/>
  <c r="AF563" s="1"/>
  <c r="Z568"/>
  <c r="AF568" s="1"/>
  <c r="AVJ562"/>
  <c r="AVJ590" s="1"/>
  <c r="TN562"/>
  <c r="TN592" s="1"/>
  <c r="TN593" s="1"/>
  <c r="AQD578"/>
  <c r="OR562"/>
  <c r="AAU562"/>
  <c r="ANS562"/>
  <c r="HK562"/>
  <c r="HK592" s="1"/>
  <c r="HK593" s="1"/>
  <c r="AKM578"/>
  <c r="CO578"/>
  <c r="YJ578"/>
  <c r="AEV578"/>
  <c r="AVU565"/>
  <c r="AVU564"/>
  <c r="AVU572"/>
  <c r="AVU573"/>
  <c r="AVU574"/>
  <c r="AVU566"/>
  <c r="AVU588"/>
  <c r="AVU581"/>
  <c r="AVU586"/>
  <c r="AVU584"/>
  <c r="AVU582"/>
  <c r="AIW562"/>
  <c r="AIW592" s="1"/>
  <c r="AIW593" s="1"/>
  <c r="AUE562"/>
  <c r="AUE578"/>
  <c r="QH562"/>
  <c r="QH592" s="1"/>
  <c r="QH593" s="1"/>
  <c r="ZE578"/>
  <c r="AFQ578"/>
  <c r="MG562"/>
  <c r="AUZ562"/>
  <c r="UI578"/>
  <c r="WT562"/>
  <c r="WT578"/>
  <c r="ADF578"/>
  <c r="AVK562"/>
  <c r="AVK590" s="1"/>
  <c r="NW562"/>
  <c r="NW592" s="1"/>
  <c r="NW593" s="1"/>
  <c r="AMX562"/>
  <c r="AMX578"/>
  <c r="GP578"/>
  <c r="AJR562"/>
  <c r="BT562"/>
  <c r="XO562"/>
  <c r="XO578"/>
  <c r="AEA562"/>
  <c r="KQ562"/>
  <c r="PM562"/>
  <c r="PM592" s="1"/>
  <c r="PM593" s="1"/>
  <c r="ATJ562"/>
  <c r="ATJ578"/>
  <c r="FU578"/>
  <c r="ABP562"/>
  <c r="ABP578"/>
  <c r="AIB562"/>
  <c r="AIB578"/>
  <c r="JA562"/>
  <c r="JA592" s="1"/>
  <c r="JA593" s="1"/>
  <c r="VY562"/>
  <c r="VY578"/>
  <c r="ACK578"/>
  <c r="IF562"/>
  <c r="API578"/>
  <c r="AQY562"/>
  <c r="AQY578"/>
  <c r="EE578"/>
  <c r="ZZ562"/>
  <c r="ZZ578"/>
  <c r="AGL562"/>
  <c r="AGL578"/>
  <c r="OR592" l="1"/>
  <c r="OR593" s="1"/>
  <c r="JV592"/>
  <c r="JV593" s="1"/>
  <c r="EE592"/>
  <c r="EE593" s="1"/>
  <c r="IF592"/>
  <c r="IF593" s="1"/>
  <c r="AEA592"/>
  <c r="AEA593" s="1"/>
  <c r="AJR592"/>
  <c r="AJR593" s="1"/>
  <c r="AUZ592"/>
  <c r="AUZ593" s="1"/>
  <c r="ANS592"/>
  <c r="ANS593" s="1"/>
  <c r="AON592"/>
  <c r="AON593" s="1"/>
  <c r="AMC592"/>
  <c r="AMC593" s="1"/>
  <c r="DJ592"/>
  <c r="DJ593" s="1"/>
  <c r="KQ592"/>
  <c r="KQ593" s="1"/>
  <c r="BT592"/>
  <c r="BT593" s="1"/>
  <c r="MG592"/>
  <c r="MG593" s="1"/>
  <c r="ZE592"/>
  <c r="ZE593" s="1"/>
  <c r="AAU592"/>
  <c r="AAU593" s="1"/>
  <c r="RX592"/>
  <c r="RX593" s="1"/>
  <c r="RC592"/>
  <c r="RC593" s="1"/>
  <c r="EZ592"/>
  <c r="EZ593" s="1"/>
  <c r="RZ578"/>
  <c r="ARV578"/>
  <c r="EG578"/>
  <c r="AAB578"/>
  <c r="AGN578"/>
  <c r="MH562"/>
  <c r="AOP562"/>
  <c r="AOP578"/>
  <c r="MI578"/>
  <c r="AME578"/>
  <c r="AEC562"/>
  <c r="JC578"/>
  <c r="TP578"/>
  <c r="FW578"/>
  <c r="ABR562"/>
  <c r="ABR578"/>
  <c r="AID562"/>
  <c r="AID578"/>
  <c r="HL562"/>
  <c r="ADG562"/>
  <c r="JC562"/>
  <c r="ATL562"/>
  <c r="ATL578"/>
  <c r="OS562"/>
  <c r="AVW569"/>
  <c r="AGL592"/>
  <c r="AGL593" s="1"/>
  <c r="ZZ592"/>
  <c r="ZZ593" s="1"/>
  <c r="AQY592"/>
  <c r="AQY593" s="1"/>
  <c r="AIB592"/>
  <c r="AIB593" s="1"/>
  <c r="ABP592"/>
  <c r="ABP593" s="1"/>
  <c r="XO592"/>
  <c r="XO593" s="1"/>
  <c r="WT592"/>
  <c r="WT593" s="1"/>
  <c r="AUE592"/>
  <c r="AUE593" s="1"/>
  <c r="AVW568"/>
  <c r="AVW572"/>
  <c r="AVW573"/>
  <c r="AVW565"/>
  <c r="AVW564"/>
  <c r="AVW567"/>
  <c r="AVW584"/>
  <c r="AVW583"/>
  <c r="AVW576"/>
  <c r="AVW581"/>
  <c r="AVW587"/>
  <c r="ND578"/>
  <c r="VF562"/>
  <c r="VF578"/>
  <c r="DL578"/>
  <c r="ZG562"/>
  <c r="ZG578"/>
  <c r="AFS578"/>
  <c r="ANU578"/>
  <c r="LN562"/>
  <c r="LN578"/>
  <c r="AIY562"/>
  <c r="AIY578"/>
  <c r="TO562"/>
  <c r="HM578"/>
  <c r="AKO578"/>
  <c r="IH562"/>
  <c r="IH578"/>
  <c r="SU578"/>
  <c r="AUG578"/>
  <c r="FB578"/>
  <c r="AAW578"/>
  <c r="AHI578"/>
  <c r="QJ578"/>
  <c r="NY578"/>
  <c r="YL562"/>
  <c r="AEX562"/>
  <c r="ARU578"/>
  <c r="SS592"/>
  <c r="SS593" s="1"/>
  <c r="ART592"/>
  <c r="ART593" s="1"/>
  <c r="AVW571"/>
  <c r="AVW566"/>
  <c r="AVW585"/>
  <c r="LL592"/>
  <c r="LL593" s="1"/>
  <c r="UK578"/>
  <c r="RE578"/>
  <c r="GR578"/>
  <c r="AJT562"/>
  <c r="AJT578"/>
  <c r="AF578"/>
  <c r="AVW579"/>
  <c r="AE562"/>
  <c r="AVV563"/>
  <c r="AE578"/>
  <c r="AVV579"/>
  <c r="AFS562"/>
  <c r="AFS592" s="1"/>
  <c r="AFS593" s="1"/>
  <c r="ANU562"/>
  <c r="ANU592" s="1"/>
  <c r="ANU593" s="1"/>
  <c r="AVW570"/>
  <c r="AHH562"/>
  <c r="GQ562"/>
  <c r="GQ578"/>
  <c r="TO578"/>
  <c r="AMY562"/>
  <c r="AMY578"/>
  <c r="ATK578"/>
  <c r="ZF562"/>
  <c r="CP578"/>
  <c r="AIX562"/>
  <c r="AVU562"/>
  <c r="FB562"/>
  <c r="ARA562"/>
  <c r="FV562"/>
  <c r="FV578"/>
  <c r="LM578"/>
  <c r="ALI578"/>
  <c r="AAV562"/>
  <c r="EF562"/>
  <c r="EF578"/>
  <c r="AEB562"/>
  <c r="KR578"/>
  <c r="RD562"/>
  <c r="RD578"/>
  <c r="AKN562"/>
  <c r="AKN578"/>
  <c r="AQZ578"/>
  <c r="API592"/>
  <c r="API593" s="1"/>
  <c r="ACK592"/>
  <c r="ACK593" s="1"/>
  <c r="FU592"/>
  <c r="FU593" s="1"/>
  <c r="GP592"/>
  <c r="GP593" s="1"/>
  <c r="UI592"/>
  <c r="UI593" s="1"/>
  <c r="AEV592"/>
  <c r="AEV593" s="1"/>
  <c r="CO592"/>
  <c r="CO593" s="1"/>
  <c r="AQD592"/>
  <c r="AQD593" s="1"/>
  <c r="RZ562"/>
  <c r="EG562"/>
  <c r="VZ562"/>
  <c r="VZ578"/>
  <c r="DK578"/>
  <c r="ADG578"/>
  <c r="JW578"/>
  <c r="QI562"/>
  <c r="QI578"/>
  <c r="AJS562"/>
  <c r="AQE562"/>
  <c r="AZ578"/>
  <c r="AGM562"/>
  <c r="AGM578"/>
  <c r="MH578"/>
  <c r="AMD562"/>
  <c r="AVV575"/>
  <c r="AVV574"/>
  <c r="AVV564"/>
  <c r="AVV569"/>
  <c r="AVV567"/>
  <c r="AVV587"/>
  <c r="AVV580"/>
  <c r="AVV588"/>
  <c r="AVV586"/>
  <c r="AVV584"/>
  <c r="AME562"/>
  <c r="BV562"/>
  <c r="XQ562"/>
  <c r="VE562"/>
  <c r="AVA562"/>
  <c r="AIC578"/>
  <c r="YK578"/>
  <c r="NX562"/>
  <c r="UJ562"/>
  <c r="UJ578"/>
  <c r="ANT562"/>
  <c r="AUF562"/>
  <c r="AF562"/>
  <c r="AF592" s="1"/>
  <c r="AF593" s="1"/>
  <c r="AVW563"/>
  <c r="VY592"/>
  <c r="VY593" s="1"/>
  <c r="ATJ592"/>
  <c r="ATJ593" s="1"/>
  <c r="AMX592"/>
  <c r="AMX593" s="1"/>
  <c r="AVW574"/>
  <c r="AVW575"/>
  <c r="AVW588"/>
  <c r="AVW580"/>
  <c r="AVW582"/>
  <c r="AVW586"/>
  <c r="ND562"/>
  <c r="AMZ562"/>
  <c r="AMZ578"/>
  <c r="KS562"/>
  <c r="KS578"/>
  <c r="DL562"/>
  <c r="OT562"/>
  <c r="OT578"/>
  <c r="BA562"/>
  <c r="BA578"/>
  <c r="WV562"/>
  <c r="WV578"/>
  <c r="ADH562"/>
  <c r="ADH578"/>
  <c r="BU562"/>
  <c r="BU578"/>
  <c r="AHH578"/>
  <c r="XP562"/>
  <c r="XP578"/>
  <c r="NC562"/>
  <c r="NC578"/>
  <c r="ATK562"/>
  <c r="ZF578"/>
  <c r="CP562"/>
  <c r="ABQ562"/>
  <c r="ABQ578"/>
  <c r="JB562"/>
  <c r="JB578"/>
  <c r="PN562"/>
  <c r="PN578"/>
  <c r="AIX578"/>
  <c r="APJ562"/>
  <c r="APJ578"/>
  <c r="HM562"/>
  <c r="AKO562"/>
  <c r="SU562"/>
  <c r="AUG562"/>
  <c r="AAW562"/>
  <c r="AHI562"/>
  <c r="QJ562"/>
  <c r="ARA578"/>
  <c r="NY562"/>
  <c r="APK562"/>
  <c r="APK578"/>
  <c r="CQ562"/>
  <c r="CQ578"/>
  <c r="YL578"/>
  <c r="AEX578"/>
  <c r="FA562"/>
  <c r="FA578"/>
  <c r="AEW562"/>
  <c r="AEW578"/>
  <c r="LM562"/>
  <c r="RY562"/>
  <c r="RY578"/>
  <c r="ALI562"/>
  <c r="ARU562"/>
  <c r="AAV578"/>
  <c r="AEB578"/>
  <c r="KR562"/>
  <c r="AQZ562"/>
  <c r="NB592"/>
  <c r="NB593" s="1"/>
  <c r="ADF592"/>
  <c r="ADF593" s="1"/>
  <c r="AY592"/>
  <c r="AY593" s="1"/>
  <c r="AFQ592"/>
  <c r="AFQ593" s="1"/>
  <c r="YJ592"/>
  <c r="YJ593" s="1"/>
  <c r="AKM592"/>
  <c r="AKM593" s="1"/>
  <c r="UK562"/>
  <c r="ASQ562"/>
  <c r="ASQ578"/>
  <c r="RE562"/>
  <c r="AQF562"/>
  <c r="AQF578"/>
  <c r="WA562"/>
  <c r="WA578"/>
  <c r="ACM562"/>
  <c r="ACM578"/>
  <c r="GR562"/>
  <c r="ARV562"/>
  <c r="ARV592" s="1"/>
  <c r="ARV593" s="1"/>
  <c r="AAB562"/>
  <c r="AGN562"/>
  <c r="DK562"/>
  <c r="JW562"/>
  <c r="AJS578"/>
  <c r="AQE578"/>
  <c r="AZ562"/>
  <c r="AFR562"/>
  <c r="AFR578"/>
  <c r="WU562"/>
  <c r="WU578"/>
  <c r="ST562"/>
  <c r="ST578"/>
  <c r="AMD578"/>
  <c r="ASP562"/>
  <c r="ASP578"/>
  <c r="AVU578"/>
  <c r="AVV565"/>
  <c r="AVV572"/>
  <c r="AVV573"/>
  <c r="AVV568"/>
  <c r="AVV570"/>
  <c r="AVV566"/>
  <c r="AVV571"/>
  <c r="AVV582"/>
  <c r="AVV581"/>
  <c r="AVV576"/>
  <c r="AVV585"/>
  <c r="AVV583"/>
  <c r="PO562"/>
  <c r="PO578"/>
  <c r="MI562"/>
  <c r="BV578"/>
  <c r="XQ578"/>
  <c r="AEC578"/>
  <c r="AEC592" s="1"/>
  <c r="AEC593" s="1"/>
  <c r="ALJ562"/>
  <c r="ALJ578"/>
  <c r="JX562"/>
  <c r="JX578"/>
  <c r="TP562"/>
  <c r="AVB562"/>
  <c r="AVB578"/>
  <c r="FW562"/>
  <c r="ACL562"/>
  <c r="ACL578"/>
  <c r="AAA562"/>
  <c r="AAA578"/>
  <c r="IG562"/>
  <c r="IG578"/>
  <c r="OS578"/>
  <c r="OS592" s="1"/>
  <c r="OS593" s="1"/>
  <c r="VE578"/>
  <c r="AOO562"/>
  <c r="AOO578"/>
  <c r="AVA578"/>
  <c r="AIC562"/>
  <c r="YK562"/>
  <c r="HL578"/>
  <c r="HL592" s="1"/>
  <c r="HL593" s="1"/>
  <c r="NX578"/>
  <c r="ANT578"/>
  <c r="AUF578"/>
  <c r="JW592" l="1"/>
  <c r="JW593" s="1"/>
  <c r="RE592"/>
  <c r="RE593" s="1"/>
  <c r="ARU592"/>
  <c r="ARU593" s="1"/>
  <c r="LM592"/>
  <c r="LM593" s="1"/>
  <c r="YL592"/>
  <c r="YL593" s="1"/>
  <c r="AUG592"/>
  <c r="AUG593" s="1"/>
  <c r="AKO592"/>
  <c r="AKO593" s="1"/>
  <c r="ND592"/>
  <c r="ND593" s="1"/>
  <c r="EG592"/>
  <c r="EG593" s="1"/>
  <c r="AIC592"/>
  <c r="AIC593" s="1"/>
  <c r="AEX592"/>
  <c r="AEX593" s="1"/>
  <c r="NY592"/>
  <c r="NY593" s="1"/>
  <c r="SU592"/>
  <c r="SU593" s="1"/>
  <c r="HM592"/>
  <c r="HM593" s="1"/>
  <c r="DL592"/>
  <c r="DL593" s="1"/>
  <c r="AME592"/>
  <c r="AME593" s="1"/>
  <c r="MH592"/>
  <c r="MH593" s="1"/>
  <c r="TO592"/>
  <c r="TO593" s="1"/>
  <c r="FW592"/>
  <c r="FW593" s="1"/>
  <c r="AAB592"/>
  <c r="AAB593" s="1"/>
  <c r="ADG592"/>
  <c r="ADG593" s="1"/>
  <c r="JC592"/>
  <c r="JC593" s="1"/>
  <c r="TP592"/>
  <c r="TP593" s="1"/>
  <c r="MI592"/>
  <c r="MI593" s="1"/>
  <c r="AGN592"/>
  <c r="AGN593" s="1"/>
  <c r="AHI592"/>
  <c r="AHI593" s="1"/>
  <c r="RZ592"/>
  <c r="RZ593" s="1"/>
  <c r="AID592"/>
  <c r="AID593" s="1"/>
  <c r="ABR592"/>
  <c r="ABR593" s="1"/>
  <c r="AOP592"/>
  <c r="AOP593" s="1"/>
  <c r="ATL592"/>
  <c r="ATL593" s="1"/>
  <c r="DK592"/>
  <c r="DK593" s="1"/>
  <c r="KR592"/>
  <c r="KR593" s="1"/>
  <c r="AAV592"/>
  <c r="AAV593" s="1"/>
  <c r="QJ592"/>
  <c r="QJ593" s="1"/>
  <c r="AAW592"/>
  <c r="AAW593" s="1"/>
  <c r="IH592"/>
  <c r="IH593" s="1"/>
  <c r="VF592"/>
  <c r="VF593" s="1"/>
  <c r="AQZ592"/>
  <c r="AQZ593" s="1"/>
  <c r="FB592"/>
  <c r="FB593" s="1"/>
  <c r="AOO592"/>
  <c r="AOO593" s="1"/>
  <c r="ACL592"/>
  <c r="ACL593" s="1"/>
  <c r="JX592"/>
  <c r="JX593" s="1"/>
  <c r="ALJ592"/>
  <c r="ALJ593" s="1"/>
  <c r="PO592"/>
  <c r="PO593" s="1"/>
  <c r="ASP592"/>
  <c r="ASP593" s="1"/>
  <c r="ST592"/>
  <c r="ST593" s="1"/>
  <c r="AFR592"/>
  <c r="AFR593" s="1"/>
  <c r="ASQ592"/>
  <c r="ASQ593" s="1"/>
  <c r="AEW592"/>
  <c r="AEW593" s="1"/>
  <c r="FA592"/>
  <c r="FA593" s="1"/>
  <c r="CQ592"/>
  <c r="CQ593" s="1"/>
  <c r="APK592"/>
  <c r="APK593" s="1"/>
  <c r="PN592"/>
  <c r="PN593" s="1"/>
  <c r="JB592"/>
  <c r="JB593" s="1"/>
  <c r="ABQ592"/>
  <c r="ABQ593" s="1"/>
  <c r="XP592"/>
  <c r="XP593" s="1"/>
  <c r="ADH592"/>
  <c r="ADH593" s="1"/>
  <c r="WV592"/>
  <c r="WV593" s="1"/>
  <c r="BA592"/>
  <c r="BA593" s="1"/>
  <c r="OT592"/>
  <c r="OT593" s="1"/>
  <c r="UJ592"/>
  <c r="UJ593" s="1"/>
  <c r="AIY592"/>
  <c r="AIY593" s="1"/>
  <c r="LN592"/>
  <c r="LN593" s="1"/>
  <c r="ZG592"/>
  <c r="ZG593" s="1"/>
  <c r="ANT592"/>
  <c r="ANT593" s="1"/>
  <c r="AZ592"/>
  <c r="AZ593" s="1"/>
  <c r="GR592"/>
  <c r="GR593" s="1"/>
  <c r="UK592"/>
  <c r="UK593" s="1"/>
  <c r="ALI592"/>
  <c r="ALI593" s="1"/>
  <c r="CP592"/>
  <c r="CP593" s="1"/>
  <c r="ATK592"/>
  <c r="ATK593" s="1"/>
  <c r="AGM592"/>
  <c r="AGM593" s="1"/>
  <c r="EF592"/>
  <c r="EF593" s="1"/>
  <c r="AJT592"/>
  <c r="AJT593" s="1"/>
  <c r="IG592"/>
  <c r="IG593" s="1"/>
  <c r="AAA592"/>
  <c r="AAA593" s="1"/>
  <c r="AVB592"/>
  <c r="AVB593" s="1"/>
  <c r="WU592"/>
  <c r="WU593" s="1"/>
  <c r="ACM592"/>
  <c r="ACM593" s="1"/>
  <c r="WA592"/>
  <c r="WA593" s="1"/>
  <c r="AQF592"/>
  <c r="AQF593" s="1"/>
  <c r="RY592"/>
  <c r="RY593" s="1"/>
  <c r="APJ592"/>
  <c r="APJ593" s="1"/>
  <c r="NC592"/>
  <c r="NC593" s="1"/>
  <c r="BU592"/>
  <c r="BU593" s="1"/>
  <c r="KS592"/>
  <c r="KS593" s="1"/>
  <c r="AMZ592"/>
  <c r="AMZ593" s="1"/>
  <c r="AVW562"/>
  <c r="AUF592"/>
  <c r="AUF593" s="1"/>
  <c r="NX592"/>
  <c r="NX593" s="1"/>
  <c r="YK592"/>
  <c r="YK593" s="1"/>
  <c r="AVA592"/>
  <c r="AVA593" s="1"/>
  <c r="XQ592"/>
  <c r="XQ593" s="1"/>
  <c r="AJS592"/>
  <c r="AJS593" s="1"/>
  <c r="QI592"/>
  <c r="QI593" s="1"/>
  <c r="VZ592"/>
  <c r="VZ593" s="1"/>
  <c r="AKN592"/>
  <c r="AKN593" s="1"/>
  <c r="RD592"/>
  <c r="RD593" s="1"/>
  <c r="AEB592"/>
  <c r="AEB593" s="1"/>
  <c r="FV592"/>
  <c r="FV593" s="1"/>
  <c r="ARA592"/>
  <c r="ARA593" s="1"/>
  <c r="AVU592"/>
  <c r="AVU593" s="1"/>
  <c r="AMY592"/>
  <c r="AMY593" s="1"/>
  <c r="GQ592"/>
  <c r="GQ593" s="1"/>
  <c r="AE592"/>
  <c r="AE593" s="1"/>
  <c r="VE592"/>
  <c r="VE593" s="1"/>
  <c r="BV592"/>
  <c r="BV593" s="1"/>
  <c r="AMD592"/>
  <c r="AMD593" s="1"/>
  <c r="AQE592"/>
  <c r="AQE593" s="1"/>
  <c r="AIX592"/>
  <c r="AIX593" s="1"/>
  <c r="ZF592"/>
  <c r="ZF593" s="1"/>
  <c r="AHH592"/>
  <c r="AHH593" s="1"/>
  <c r="AVV578"/>
  <c r="AVV562"/>
  <c r="AVW578"/>
  <c r="AVV592" l="1"/>
  <c r="AVV593" s="1"/>
  <c r="AVW592"/>
  <c r="AVW593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9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</commentList>
</comments>
</file>

<file path=xl/sharedStrings.xml><?xml version="1.0" encoding="utf-8"?>
<sst xmlns="http://schemas.openxmlformats.org/spreadsheetml/2006/main" count="7658" uniqueCount="225">
  <si>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</si>
  <si>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</si>
  <si>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</si>
  <si>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</si>
  <si>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</si>
  <si>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</si>
  <si>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</si>
  <si>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</si>
  <si>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</si>
  <si>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</si>
  <si>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</si>
  <si>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</si>
  <si>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</si>
  <si>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</si>
  <si>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</si>
  <si>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</si>
  <si>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</si>
  <si>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</si>
  <si>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</si>
  <si>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</si>
  <si>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</si>
  <si>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</si>
  <si>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</si>
  <si>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</si>
  <si>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</si>
  <si>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</si>
  <si>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</si>
  <si>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</si>
  <si>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</si>
  <si>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</si>
  <si>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</si>
  <si>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</si>
  <si>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</si>
  <si>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</si>
  <si>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</si>
  <si>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</si>
  <si>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</si>
  <si>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</si>
  <si>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</si>
  <si>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</si>
  <si>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</si>
  <si>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</si>
  <si>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</si>
  <si>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</si>
  <si>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</si>
  <si>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</si>
  <si>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</si>
  <si>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</si>
  <si>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</si>
  <si>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</si>
  <si>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</si>
  <si>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</si>
  <si>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</si>
  <si>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</si>
  <si>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</si>
  <si>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</si>
  <si>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</si>
  <si>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</si>
  <si>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</si>
  <si>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</si>
  <si>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</si>
  <si>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</si>
  <si>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</si>
  <si>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</si>
  <si>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</si>
  <si>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</si>
  <si>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</si>
  <si>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</si>
  <si>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</si>
  <si>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</si>
  <si>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</si>
  <si>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</si>
  <si>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</si>
  <si>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</si>
  <si>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</si>
  <si>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</si>
  <si>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</si>
  <si>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</si>
  <si>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</si>
  <si>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</si>
  <si>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</si>
  <si>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</si>
  <si>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</si>
  <si>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</si>
  <si>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</si>
  <si>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</si>
  <si>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</si>
  <si>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</si>
  <si>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</si>
  <si>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</si>
  <si>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</si>
  <si>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</si>
  <si>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</si>
  <si>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</si>
  <si>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</si>
  <si>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</si>
  <si>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</si>
  <si>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</si>
  <si>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</si>
  <si>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</si>
  <si>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</si>
  <si>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</si>
  <si>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</si>
  <si>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</si>
  <si>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</si>
  <si>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</si>
  <si>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</si>
  <si>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2.1.6.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</si>
  <si>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</si>
  <si>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</si>
  <si>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</si>
  <si>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</si>
  <si>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</si>
  <si>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</si>
  <si>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</si>
  <si>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</si>
  <si>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</si>
  <si>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</si>
  <si>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</si>
  <si>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</si>
  <si>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</si>
  <si>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</si>
  <si>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</si>
  <si>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</si>
  <si>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</si>
  <si>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</si>
  <si>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</si>
  <si>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</si>
  <si>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</si>
  <si>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</si>
  <si>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</si>
  <si>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</si>
  <si>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</si>
  <si>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</si>
  <si>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</si>
  <si>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</si>
  <si>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</si>
  <si>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</si>
  <si>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</si>
  <si>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</si>
  <si>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</si>
  <si>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</si>
  <si>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</si>
  <si>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</si>
  <si>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</si>
  <si>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</si>
  <si>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</si>
  <si>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</si>
  <si>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</si>
  <si>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</si>
  <si>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</si>
  <si>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</si>
  <si>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</si>
  <si>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</si>
  <si>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</si>
  <si>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</si>
  <si>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</si>
  <si>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</si>
  <si>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</si>
  <si>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</si>
  <si>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</si>
  <si>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</si>
  <si>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</si>
  <si>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</si>
  <si>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</si>
  <si>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</si>
  <si>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</si>
  <si>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</si>
  <si>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</si>
  <si>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</si>
  <si>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</si>
  <si>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</si>
  <si>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</si>
  <si>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</si>
  <si>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</si>
  <si>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</si>
  <si>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</si>
  <si>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</si>
  <si>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</si>
  <si>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</si>
  <si>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</si>
  <si>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</si>
  <si>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</si>
  <si>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</si>
  <si>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</si>
  <si>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</si>
  <si>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</si>
  <si>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</si>
  <si>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</si>
  <si>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</si>
  <si>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</si>
  <si>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</si>
  <si>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</si>
  <si>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</si>
  <si>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</si>
  <si>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</si>
  <si>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</si>
  <si>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</si>
  <si>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</si>
  <si>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</si>
  <si>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</si>
  <si>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</si>
  <si>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</si>
  <si>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</si>
  <si>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</si>
  <si>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</si>
  <si>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</si>
  <si>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</si>
  <si>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</si>
  <si>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</si>
  <si>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</si>
  <si>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</si>
  <si>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</si>
  <si>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Твердые коммунальные отходы</t>
  </si>
  <si>
    <t>а также величина базовых нормативов затрат по муниципальным дошкольным образовательным учреждениям на 2020 год и плановый период 2021-2022</t>
  </si>
  <si>
    <t>Физические лица льготных категорий, определяемых учредителем (% льгота, дети до 3 лет, группа полного дня)</t>
  </si>
  <si>
    <t>Физические лица льготных категорий, определяемых учредителем (% льгота, дети от 3 лет до 8 лет, группа полного дня)</t>
  </si>
  <si>
    <t>2022 год величина базового норматива затрат на 1 услугу в год (руб.)</t>
  </si>
  <si>
    <t>Исп.Воронина О.Ю.</t>
  </si>
  <si>
    <t>МАДОУ ЦРР "Улыбка"</t>
  </si>
  <si>
    <t>Приложение № ___ к приказу</t>
  </si>
  <si>
    <t>от 31.12.2019 №1720</t>
  </si>
  <si>
    <t>от 25.12.2019 №1690</t>
  </si>
  <si>
    <t>от 30.09.2020 №1126</t>
  </si>
  <si>
    <t>от 20.08.2020 №909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</si>
</sst>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sz val="10"/>
      <name val="Arial"/>
    </font>
    <font>
      <sz val="8"/>
      <name val="Arial"/>
      <family val="2"/>
    </font>
    <font>
      <sz val="8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9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9" fillId="10" borderId="6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1" fillId="23" borderId="6" applyNumberFormat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4" fillId="26" borderId="13" applyNumberFormat="0" applyFont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29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0" fontId="4" fillId="0" borderId="0"/>
    <xf numFmtId="0" fontId="4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1" fillId="0" borderId="0"/>
    <xf numFmtId="0" fontId="42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8" fillId="0" borderId="0"/>
    <xf numFmtId="170" fontId="6" fillId="0" borderId="0" applyFont="0" applyFill="0" applyBorder="0" applyAlignment="0" applyProtection="0"/>
    <xf numFmtId="0" fontId="46" fillId="0" borderId="0"/>
    <xf numFmtId="166" fontId="4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166" fontId="1" fillId="0" borderId="0" applyFon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2" fillId="0" borderId="0"/>
    <xf numFmtId="0" fontId="52" fillId="0" borderId="0"/>
    <xf numFmtId="0" fontId="5" fillId="0" borderId="0"/>
  </cellStyleXfs>
  <cellXfs count="196">
    <xf numFmtId="0" fontId="0" fillId="0" borderId="0" xfId="0"/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49" fontId="3" fillId="4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9" fontId="26" fillId="4" borderId="2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 wrapText="1"/>
    </xf>
    <xf numFmtId="49" fontId="26" fillId="0" borderId="2" xfId="0" applyNumberFormat="1" applyFont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49" fontId="26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8" fillId="0" borderId="2" xfId="0" applyFont="1" applyFill="1" applyBorder="1" applyAlignment="1">
      <alignment vertical="top" wrapText="1"/>
    </xf>
    <xf numFmtId="0" fontId="38" fillId="4" borderId="2" xfId="0" applyFont="1" applyFill="1" applyBorder="1" applyAlignment="1">
      <alignment vertical="top" wrapText="1"/>
    </xf>
    <xf numFmtId="4" fontId="3" fillId="4" borderId="2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0" fontId="34" fillId="0" borderId="2" xfId="0" applyFont="1" applyFill="1" applyBorder="1" applyAlignment="1">
      <alignment vertical="top" wrapText="1"/>
    </xf>
    <xf numFmtId="4" fontId="3" fillId="28" borderId="2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49" fontId="32" fillId="27" borderId="2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 wrapText="1"/>
    </xf>
    <xf numFmtId="0" fontId="31" fillId="27" borderId="2" xfId="0" applyFont="1" applyFill="1" applyBorder="1" applyAlignment="1">
      <alignment vertical="top" wrapText="1"/>
    </xf>
    <xf numFmtId="4" fontId="31" fillId="27" borderId="2" xfId="0" applyNumberFormat="1" applyFont="1" applyFill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49" fontId="26" fillId="27" borderId="2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4" fontId="3" fillId="27" borderId="2" xfId="0" applyNumberFormat="1" applyFont="1" applyFill="1" applyBorder="1" applyAlignment="1">
      <alignment vertical="top" wrapText="1"/>
    </xf>
    <xf numFmtId="4" fontId="26" fillId="27" borderId="2" xfId="0" applyNumberFormat="1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4" fontId="30" fillId="4" borderId="2" xfId="0" applyNumberFormat="1" applyFont="1" applyFill="1" applyBorder="1" applyAlignment="1">
      <alignment vertical="top" wrapText="1"/>
    </xf>
    <xf numFmtId="0" fontId="34" fillId="4" borderId="2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0" fillId="27" borderId="2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2" xfId="0" applyNumberFormat="1" applyFont="1" applyFill="1" applyBorder="1" applyAlignment="1">
      <alignment vertical="top" wrapText="1"/>
    </xf>
    <xf numFmtId="49" fontId="3" fillId="27" borderId="2" xfId="0" applyNumberFormat="1" applyFont="1" applyFill="1" applyBorder="1" applyAlignment="1">
      <alignment vertical="top" wrapText="1"/>
    </xf>
    <xf numFmtId="171" fontId="7" fillId="27" borderId="2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0" fillId="27" borderId="1" xfId="0" applyNumberFormat="1" applyFont="1" applyFill="1" applyBorder="1" applyAlignment="1">
      <alignment vertical="top" wrapText="1"/>
    </xf>
    <xf numFmtId="4" fontId="32" fillId="28" borderId="1" xfId="0" applyNumberFormat="1" applyFont="1" applyFill="1" applyBorder="1" applyAlignment="1">
      <alignment vertical="top" wrapText="1"/>
    </xf>
    <xf numFmtId="0" fontId="33" fillId="0" borderId="0" xfId="0" applyFont="1" applyAlignment="1">
      <alignment vertical="top"/>
    </xf>
    <xf numFmtId="0" fontId="0" fillId="0" borderId="17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44" fillId="0" borderId="2" xfId="0" applyFont="1" applyFill="1" applyBorder="1" applyAlignment="1">
      <alignment vertical="top" wrapText="1"/>
    </xf>
    <xf numFmtId="49" fontId="44" fillId="0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vertical="top" wrapText="1"/>
    </xf>
    <xf numFmtId="0" fontId="45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1" fillId="0" borderId="2" xfId="0" applyFont="1" applyFill="1" applyBorder="1" applyAlignment="1">
      <alignment vertical="top" wrapText="1"/>
    </xf>
    <xf numFmtId="0" fontId="31" fillId="4" borderId="2" xfId="0" applyFont="1" applyFill="1" applyBorder="1" applyAlignment="1">
      <alignment vertical="top" wrapText="1"/>
    </xf>
    <xf numFmtId="0" fontId="43" fillId="3" borderId="2" xfId="0" applyFont="1" applyFill="1" applyBorder="1" applyAlignment="1">
      <alignment vertical="center" wrapText="1"/>
    </xf>
    <xf numFmtId="4" fontId="32" fillId="27" borderId="2" xfId="0" applyNumberFormat="1" applyFont="1" applyFill="1" applyBorder="1" applyAlignment="1">
      <alignment horizontal="center" vertical="top" wrapText="1"/>
    </xf>
    <xf numFmtId="4" fontId="32" fillId="27" borderId="2" xfId="0" applyNumberFormat="1" applyFont="1" applyFill="1" applyBorder="1" applyAlignment="1">
      <alignment vertical="top" wrapText="1"/>
    </xf>
    <xf numFmtId="4" fontId="32" fillId="27" borderId="1" xfId="0" applyNumberFormat="1" applyFont="1" applyFill="1" applyBorder="1" applyAlignment="1">
      <alignment vertical="top" wrapText="1"/>
    </xf>
    <xf numFmtId="4" fontId="30" fillId="28" borderId="1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/>
    </xf>
    <xf numFmtId="0" fontId="3" fillId="4" borderId="23" xfId="0" applyFont="1" applyFill="1" applyBorder="1" applyAlignment="1">
      <alignment vertical="top"/>
    </xf>
    <xf numFmtId="0" fontId="3" fillId="0" borderId="1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31" fillId="27" borderId="18" xfId="0" applyFont="1" applyFill="1" applyBorder="1" applyAlignment="1">
      <alignment vertical="top"/>
    </xf>
    <xf numFmtId="0" fontId="31" fillId="27" borderId="23" xfId="0" applyFont="1" applyFill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27" borderId="18" xfId="0" applyFont="1" applyFill="1" applyBorder="1" applyAlignment="1">
      <alignment vertical="top"/>
    </xf>
    <xf numFmtId="0" fontId="3" fillId="27" borderId="23" xfId="0" applyFont="1" applyFill="1" applyBorder="1" applyAlignment="1">
      <alignment vertical="top"/>
    </xf>
    <xf numFmtId="0" fontId="26" fillId="27" borderId="18" xfId="0" applyFont="1" applyFill="1" applyBorder="1" applyAlignment="1">
      <alignment vertical="top"/>
    </xf>
    <xf numFmtId="0" fontId="26" fillId="27" borderId="23" xfId="0" applyFont="1" applyFill="1" applyBorder="1" applyAlignment="1">
      <alignment vertical="top"/>
    </xf>
    <xf numFmtId="0" fontId="26" fillId="27" borderId="19" xfId="0" applyFont="1" applyFill="1" applyBorder="1" applyAlignment="1">
      <alignment vertical="top" wrapText="1"/>
    </xf>
    <xf numFmtId="0" fontId="26" fillId="0" borderId="18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vertical="top"/>
    </xf>
    <xf numFmtId="0" fontId="26" fillId="4" borderId="23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4" fontId="7" fillId="0" borderId="23" xfId="0" applyNumberFormat="1" applyFont="1" applyBorder="1" applyAlignment="1">
      <alignment vertical="top" wrapText="1"/>
    </xf>
    <xf numFmtId="0" fontId="34" fillId="0" borderId="22" xfId="0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vertical="top" wrapText="1"/>
    </xf>
    <xf numFmtId="4" fontId="7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49" fontId="26" fillId="27" borderId="19" xfId="0" applyNumberFormat="1" applyFont="1" applyFill="1" applyBorder="1" applyAlignment="1">
      <alignment vertical="top" wrapText="1"/>
    </xf>
    <xf numFmtId="4" fontId="30" fillId="27" borderId="19" xfId="0" applyNumberFormat="1" applyFont="1" applyFill="1" applyBorder="1" applyAlignment="1">
      <alignment vertical="top" wrapText="1"/>
    </xf>
    <xf numFmtId="4" fontId="32" fillId="27" borderId="19" xfId="0" applyNumberFormat="1" applyFont="1" applyFill="1" applyBorder="1" applyAlignment="1">
      <alignment vertical="top" wrapText="1"/>
    </xf>
    <xf numFmtId="0" fontId="44" fillId="0" borderId="18" xfId="0" applyFont="1" applyFill="1" applyBorder="1" applyAlignment="1">
      <alignment vertical="top" wrapText="1"/>
    </xf>
    <xf numFmtId="0" fontId="44" fillId="0" borderId="23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4" fontId="26" fillId="0" borderId="0" xfId="0" applyNumberFormat="1" applyFont="1" applyFill="1" applyBorder="1" applyAlignment="1">
      <alignment vertical="center" wrapText="1"/>
    </xf>
    <xf numFmtId="4" fontId="50" fillId="28" borderId="2" xfId="0" applyNumberFormat="1" applyFont="1" applyFill="1" applyBorder="1" applyAlignment="1">
      <alignment vertical="top" wrapText="1"/>
    </xf>
    <xf numFmtId="4" fontId="31" fillId="28" borderId="2" xfId="0" applyNumberFormat="1" applyFont="1" applyFill="1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6" fillId="27" borderId="18" xfId="0" applyFont="1" applyFill="1" applyBorder="1" applyAlignment="1">
      <alignment vertical="top" wrapText="1"/>
    </xf>
    <xf numFmtId="0" fontId="26" fillId="27" borderId="23" xfId="0" applyFont="1" applyFill="1" applyBorder="1" applyAlignment="1">
      <alignment vertical="top" wrapText="1"/>
    </xf>
    <xf numFmtId="0" fontId="3" fillId="27" borderId="23" xfId="0" applyFont="1" applyFill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24" xfId="0" applyFont="1" applyFill="1" applyBorder="1" applyAlignment="1">
      <alignment vertical="top" wrapText="1"/>
    </xf>
    <xf numFmtId="169" fontId="31" fillId="28" borderId="2" xfId="0" applyNumberFormat="1" applyFont="1" applyFill="1" applyBorder="1" applyAlignment="1">
      <alignment vertical="top" wrapText="1"/>
    </xf>
    <xf numFmtId="4" fontId="31" fillId="4" borderId="2" xfId="0" applyNumberFormat="1" applyFont="1" applyFill="1" applyBorder="1" applyAlignment="1">
      <alignment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28" borderId="2" xfId="0" applyFont="1" applyFill="1" applyBorder="1" applyAlignment="1">
      <alignment vertical="top" wrapText="1"/>
    </xf>
    <xf numFmtId="0" fontId="31" fillId="28" borderId="19" xfId="0" applyFont="1" applyFill="1" applyBorder="1" applyAlignment="1">
      <alignment vertical="top" wrapText="1"/>
    </xf>
    <xf numFmtId="0" fontId="32" fillId="27" borderId="19" xfId="0" applyFont="1" applyFill="1" applyBorder="1" applyAlignment="1">
      <alignment vertical="top" wrapText="1"/>
    </xf>
    <xf numFmtId="0" fontId="26" fillId="27" borderId="18" xfId="0" applyFont="1" applyFill="1" applyBorder="1" applyAlignment="1">
      <alignment vertical="top" wrapText="1"/>
    </xf>
    <xf numFmtId="0" fontId="26" fillId="27" borderId="23" xfId="0" applyFont="1" applyFill="1" applyBorder="1" applyAlignment="1">
      <alignment vertical="top" wrapText="1"/>
    </xf>
    <xf numFmtId="0" fontId="27" fillId="0" borderId="18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27" borderId="18" xfId="0" applyFont="1" applyFill="1" applyBorder="1" applyAlignment="1">
      <alignment vertical="top" wrapText="1"/>
    </xf>
    <xf numFmtId="0" fontId="3" fillId="27" borderId="23" xfId="0" applyFont="1" applyFill="1" applyBorder="1" applyAlignment="1">
      <alignment vertical="top" wrapText="1"/>
    </xf>
    <xf numFmtId="0" fontId="27" fillId="30" borderId="18" xfId="0" applyFont="1" applyFill="1" applyBorder="1" applyAlignment="1">
      <alignment horizontal="center" vertical="top" wrapText="1"/>
    </xf>
    <xf numFmtId="0" fontId="27" fillId="30" borderId="22" xfId="0" applyFont="1" applyFill="1" applyBorder="1" applyAlignment="1">
      <alignment horizontal="center" vertical="top" wrapText="1"/>
    </xf>
    <xf numFmtId="0" fontId="27" fillId="30" borderId="23" xfId="0" applyFont="1" applyFill="1" applyBorder="1" applyAlignment="1">
      <alignment horizontal="center" vertical="top" wrapText="1"/>
    </xf>
    <xf numFmtId="0" fontId="49" fillId="30" borderId="18" xfId="0" applyFont="1" applyFill="1" applyBorder="1" applyAlignment="1">
      <alignment vertical="top" wrapText="1"/>
    </xf>
    <xf numFmtId="0" fontId="49" fillId="30" borderId="22" xfId="0" applyFont="1" applyFill="1" applyBorder="1" applyAlignment="1">
      <alignment vertical="top" wrapText="1"/>
    </xf>
    <xf numFmtId="0" fontId="49" fillId="30" borderId="23" xfId="0" applyFont="1" applyFill="1" applyBorder="1" applyAlignment="1">
      <alignment vertical="top" wrapText="1"/>
    </xf>
    <xf numFmtId="0" fontId="49" fillId="0" borderId="18" xfId="0" applyFont="1" applyFill="1" applyBorder="1" applyAlignment="1">
      <alignment vertical="top" wrapText="1"/>
    </xf>
    <xf numFmtId="0" fontId="49" fillId="0" borderId="22" xfId="0" applyFont="1" applyFill="1" applyBorder="1" applyAlignment="1">
      <alignment vertical="top" wrapText="1"/>
    </xf>
    <xf numFmtId="0" fontId="49" fillId="0" borderId="23" xfId="0" applyFont="1" applyFill="1" applyBorder="1" applyAlignment="1">
      <alignment vertical="top" wrapText="1"/>
    </xf>
    <xf numFmtId="0" fontId="49" fillId="0" borderId="18" xfId="0" applyFont="1" applyBorder="1" applyAlignment="1">
      <alignment vertical="top" wrapText="1"/>
    </xf>
    <xf numFmtId="0" fontId="49" fillId="0" borderId="22" xfId="0" applyFont="1" applyBorder="1" applyAlignment="1">
      <alignment vertical="top" wrapText="1"/>
    </xf>
    <xf numFmtId="0" fontId="49" fillId="0" borderId="23" xfId="0" applyFont="1" applyBorder="1" applyAlignment="1">
      <alignment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3" fillId="0" borderId="18" xfId="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3" fillId="0" borderId="23" xfId="0" applyFont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9" fillId="30" borderId="24" xfId="0" applyFont="1" applyFill="1" applyBorder="1" applyAlignment="1">
      <alignment vertical="top" wrapText="1"/>
    </xf>
    <xf numFmtId="0" fontId="49" fillId="30" borderId="25" xfId="0" applyFont="1" applyFill="1" applyBorder="1" applyAlignment="1">
      <alignment vertical="top" wrapText="1"/>
    </xf>
    <xf numFmtId="0" fontId="49" fillId="0" borderId="24" xfId="0" applyFont="1" applyBorder="1" applyAlignment="1">
      <alignment vertical="top" wrapText="1"/>
    </xf>
    <xf numFmtId="0" fontId="49" fillId="0" borderId="25" xfId="0" applyFont="1" applyBorder="1" applyAlignment="1">
      <alignment vertical="top" wrapText="1"/>
    </xf>
    <xf numFmtId="0" fontId="49" fillId="30" borderId="26" xfId="0" applyFont="1" applyFill="1" applyBorder="1" applyAlignment="1">
      <alignment vertical="top" wrapText="1"/>
    </xf>
    <xf numFmtId="0" fontId="49" fillId="0" borderId="26" xfId="0" applyFont="1" applyBorder="1" applyAlignment="1">
      <alignment vertical="top" wrapText="1"/>
    </xf>
    <xf numFmtId="0" fontId="49" fillId="0" borderId="24" xfId="0" applyFont="1" applyFill="1" applyBorder="1" applyAlignment="1">
      <alignment vertical="top" wrapText="1"/>
    </xf>
    <xf numFmtId="0" fontId="49" fillId="0" borderId="25" xfId="0" applyFont="1" applyFill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</cellXfs>
  <cellStyles count="639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2 2" xfId="635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19 2" xfId="614"/>
    <cellStyle name="Обычный 19 2 2" xfId="615"/>
    <cellStyle name="Обычный 19 3" xfId="616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2 2" xfId="638"/>
    <cellStyle name="Обычный 2 2 3" xfId="393"/>
    <cellStyle name="Обычный 2 2 4" xfId="394"/>
    <cellStyle name="Обычный 2 2 5" xfId="395"/>
    <cellStyle name="Обычный 2 2 6" xfId="598"/>
    <cellStyle name="Обычный 2 2 7" xfId="617"/>
    <cellStyle name="Обычный 2 2 8" xfId="637"/>
    <cellStyle name="Обычный 2 3" xfId="9"/>
    <cellStyle name="Обычный 2 3 2" xfId="396"/>
    <cellStyle name="Обычный 2 3 3" xfId="609"/>
    <cellStyle name="Обычный 2 3 3 2" xfId="618"/>
    <cellStyle name="Обычный 2 3 3 2 2" xfId="619"/>
    <cellStyle name="Обычный 2 3 3 2 3" xfId="620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0" xfId="621"/>
    <cellStyle name="Обычный 21" xfId="622"/>
    <cellStyle name="Обычный 22" xfId="599"/>
    <cellStyle name="Обычный 222" xfId="623"/>
    <cellStyle name="Обычный 223" xfId="624"/>
    <cellStyle name="Обычный 23" xfId="625"/>
    <cellStyle name="Обычный 24" xfId="626"/>
    <cellStyle name="Обычный 25" xfId="627"/>
    <cellStyle name="Обычный 25 2" xfId="628"/>
    <cellStyle name="Обычный 25 3" xfId="629"/>
    <cellStyle name="Обычный 26" xfId="633"/>
    <cellStyle name="Обычный 27" xfId="634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23" xfId="630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22" xfId="636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72" xfId="63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10" xfId="632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FEBEE9"/>
      <color rgb="FFE8EC42"/>
      <color rgb="FFCEF3FE"/>
      <color rgb="FFB5FDB1"/>
      <color rgb="FFFBFBA7"/>
      <color rgb="FFCCFF66"/>
      <color rgb="FFCCFF33"/>
      <color rgb="FFFEDAF2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99"/>
  <sheetViews>
    <sheetView tabSelected="1" view="pageBreakPreview" zoomScale="95" zoomScaleSheetLayoutView="95" workbookViewId="0">
      <selection activeCell="D6" sqref="D6"/>
    </sheetView>
  </sheetViews>
  <sheetFormatPr defaultRowHeight="15"/>
  <cols>
    <col min="1" max="1" width="34.85546875" style="1" customWidth="1"/>
    <col min="2" max="2" width="23.140625" style="1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38" customWidth="1"/>
    <col min="10" max="11" width="13.7109375" style="40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83" width="12.140625" style="1" customWidth="1"/>
    <col min="84" max="86" width="14" style="1" customWidth="1"/>
    <col min="87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79" width="12.140625" style="1" customWidth="1"/>
    <col min="180" max="188" width="12.140625" style="1" hidden="1" customWidth="1"/>
    <col min="189" max="191" width="14" style="1" hidden="1" customWidth="1"/>
    <col min="192" max="200" width="12.140625" style="1" hidden="1" customWidth="1"/>
    <col min="201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78" width="12.140625" style="1" customWidth="1"/>
    <col min="579" max="587" width="12.140625" style="1" hidden="1" customWidth="1"/>
    <col min="588" max="590" width="14" style="1" hidden="1" customWidth="1"/>
    <col min="591" max="599" width="12.140625" style="1" hidden="1" customWidth="1"/>
    <col min="600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14" width="12.140625" style="1" customWidth="1"/>
    <col min="915" max="923" width="12.140625" style="1" hidden="1" customWidth="1"/>
    <col min="924" max="926" width="14" style="1" hidden="1" customWidth="1"/>
    <col min="927" max="935" width="12.140625" style="1" hidden="1" customWidth="1"/>
    <col min="936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3" width="12.140625" style="1" customWidth="1"/>
    <col min="1254" max="1259" width="12" style="1" customWidth="1"/>
    <col min="1260" max="1262" width="14" style="1" customWidth="1"/>
    <col min="1263" max="1265" width="12.140625" style="1" customWidth="1"/>
    <col min="1266" max="1268" width="12" style="1" customWidth="1"/>
    <col min="1269" max="1269" width="13.140625" style="1" customWidth="1"/>
    <col min="1270" max="1271" width="12" style="1" customWidth="1"/>
    <col min="1272" max="1430" width="9.140625" style="1"/>
    <col min="1431" max="1431" width="34.85546875" style="1" customWidth="1"/>
    <col min="1432" max="1432" width="23.140625" style="1" customWidth="1"/>
    <col min="1433" max="1433" width="6.28515625" style="1" customWidth="1"/>
    <col min="1434" max="1434" width="51" style="1" customWidth="1"/>
    <col min="1435" max="1435" width="16.5703125" style="1" customWidth="1"/>
    <col min="1436" max="1436" width="12.85546875" style="1" customWidth="1"/>
    <col min="1437" max="1437" width="15.5703125" style="1" customWidth="1"/>
    <col min="1438" max="1438" width="16.5703125" style="1" customWidth="1"/>
    <col min="1439" max="1439" width="17" style="1" customWidth="1"/>
    <col min="1440" max="1441" width="17.42578125" style="1" customWidth="1"/>
    <col min="1442" max="1443" width="16.5703125" style="1" customWidth="1"/>
    <col min="1444" max="1446" width="17.42578125" style="1" customWidth="1"/>
    <col min="1447" max="1448" width="16.5703125" style="1" customWidth="1"/>
    <col min="1449" max="1451" width="17.42578125" style="1" customWidth="1"/>
    <col min="1452" max="1453" width="16.5703125" style="1" customWidth="1"/>
    <col min="1454" max="1456" width="17.42578125" style="1" customWidth="1"/>
    <col min="1457" max="1457" width="15.5703125" style="1" customWidth="1"/>
    <col min="1458" max="1458" width="16.5703125" style="1" customWidth="1"/>
    <col min="1459" max="1460" width="17.42578125" style="1" customWidth="1"/>
    <col min="1461" max="1495" width="12.140625" style="1" customWidth="1"/>
    <col min="1496" max="1686" width="9.140625" style="1"/>
    <col min="1687" max="1687" width="34.85546875" style="1" customWidth="1"/>
    <col min="1688" max="1688" width="23.140625" style="1" customWidth="1"/>
    <col min="1689" max="1689" width="6.28515625" style="1" customWidth="1"/>
    <col min="1690" max="1690" width="51" style="1" customWidth="1"/>
    <col min="1691" max="1691" width="16.5703125" style="1" customWidth="1"/>
    <col min="1692" max="1692" width="12.85546875" style="1" customWidth="1"/>
    <col min="1693" max="1693" width="15.5703125" style="1" customWidth="1"/>
    <col min="1694" max="1694" width="16.5703125" style="1" customWidth="1"/>
    <col min="1695" max="1695" width="17" style="1" customWidth="1"/>
    <col min="1696" max="1697" width="17.42578125" style="1" customWidth="1"/>
    <col min="1698" max="1699" width="16.5703125" style="1" customWidth="1"/>
    <col min="1700" max="1702" width="17.42578125" style="1" customWidth="1"/>
    <col min="1703" max="1704" width="16.5703125" style="1" customWidth="1"/>
    <col min="1705" max="1707" width="17.42578125" style="1" customWidth="1"/>
    <col min="1708" max="1709" width="16.5703125" style="1" customWidth="1"/>
    <col min="1710" max="1712" width="17.42578125" style="1" customWidth="1"/>
    <col min="1713" max="1713" width="15.5703125" style="1" customWidth="1"/>
    <col min="1714" max="1714" width="16.5703125" style="1" customWidth="1"/>
    <col min="1715" max="1716" width="17.42578125" style="1" customWidth="1"/>
    <col min="1717" max="1751" width="12.140625" style="1" customWidth="1"/>
    <col min="1752" max="1942" width="9.140625" style="1"/>
    <col min="1943" max="1943" width="34.85546875" style="1" customWidth="1"/>
    <col min="1944" max="1944" width="23.140625" style="1" customWidth="1"/>
    <col min="1945" max="1945" width="6.28515625" style="1" customWidth="1"/>
    <col min="1946" max="1946" width="51" style="1" customWidth="1"/>
    <col min="1947" max="1947" width="16.5703125" style="1" customWidth="1"/>
    <col min="1948" max="1948" width="12.85546875" style="1" customWidth="1"/>
    <col min="1949" max="1949" width="15.5703125" style="1" customWidth="1"/>
    <col min="1950" max="1950" width="16.5703125" style="1" customWidth="1"/>
    <col min="1951" max="1951" width="17" style="1" customWidth="1"/>
    <col min="1952" max="1953" width="17.42578125" style="1" customWidth="1"/>
    <col min="1954" max="1955" width="16.5703125" style="1" customWidth="1"/>
    <col min="1956" max="1958" width="17.42578125" style="1" customWidth="1"/>
    <col min="1959" max="1960" width="16.5703125" style="1" customWidth="1"/>
    <col min="1961" max="1963" width="17.42578125" style="1" customWidth="1"/>
    <col min="1964" max="1965" width="16.5703125" style="1" customWidth="1"/>
    <col min="1966" max="1968" width="17.42578125" style="1" customWidth="1"/>
    <col min="1969" max="1969" width="15.5703125" style="1" customWidth="1"/>
    <col min="1970" max="1970" width="16.5703125" style="1" customWidth="1"/>
    <col min="1971" max="1972" width="17.42578125" style="1" customWidth="1"/>
    <col min="1973" max="2007" width="12.140625" style="1" customWidth="1"/>
    <col min="2008" max="2198" width="9.140625" style="1"/>
    <col min="2199" max="2199" width="34.85546875" style="1" customWidth="1"/>
    <col min="2200" max="2200" width="23.140625" style="1" customWidth="1"/>
    <col min="2201" max="2201" width="6.28515625" style="1" customWidth="1"/>
    <col min="2202" max="2202" width="51" style="1" customWidth="1"/>
    <col min="2203" max="2203" width="16.5703125" style="1" customWidth="1"/>
    <col min="2204" max="2204" width="12.85546875" style="1" customWidth="1"/>
    <col min="2205" max="2205" width="15.5703125" style="1" customWidth="1"/>
    <col min="2206" max="2206" width="16.5703125" style="1" customWidth="1"/>
    <col min="2207" max="2207" width="17" style="1" customWidth="1"/>
    <col min="2208" max="2209" width="17.42578125" style="1" customWidth="1"/>
    <col min="2210" max="2211" width="16.5703125" style="1" customWidth="1"/>
    <col min="2212" max="2214" width="17.42578125" style="1" customWidth="1"/>
    <col min="2215" max="2216" width="16.5703125" style="1" customWidth="1"/>
    <col min="2217" max="2219" width="17.42578125" style="1" customWidth="1"/>
    <col min="2220" max="2221" width="16.5703125" style="1" customWidth="1"/>
    <col min="2222" max="2224" width="17.42578125" style="1" customWidth="1"/>
    <col min="2225" max="2225" width="15.5703125" style="1" customWidth="1"/>
    <col min="2226" max="2226" width="16.5703125" style="1" customWidth="1"/>
    <col min="2227" max="2228" width="17.42578125" style="1" customWidth="1"/>
    <col min="2229" max="2263" width="12.140625" style="1" customWidth="1"/>
    <col min="2264" max="2454" width="9.140625" style="1"/>
    <col min="2455" max="2455" width="34.85546875" style="1" customWidth="1"/>
    <col min="2456" max="2456" width="23.140625" style="1" customWidth="1"/>
    <col min="2457" max="2457" width="6.28515625" style="1" customWidth="1"/>
    <col min="2458" max="2458" width="51" style="1" customWidth="1"/>
    <col min="2459" max="2459" width="16.5703125" style="1" customWidth="1"/>
    <col min="2460" max="2460" width="12.85546875" style="1" customWidth="1"/>
    <col min="2461" max="2461" width="15.5703125" style="1" customWidth="1"/>
    <col min="2462" max="2462" width="16.5703125" style="1" customWidth="1"/>
    <col min="2463" max="2463" width="17" style="1" customWidth="1"/>
    <col min="2464" max="2465" width="17.42578125" style="1" customWidth="1"/>
    <col min="2466" max="2467" width="16.5703125" style="1" customWidth="1"/>
    <col min="2468" max="2470" width="17.42578125" style="1" customWidth="1"/>
    <col min="2471" max="2472" width="16.5703125" style="1" customWidth="1"/>
    <col min="2473" max="2475" width="17.42578125" style="1" customWidth="1"/>
    <col min="2476" max="2477" width="16.5703125" style="1" customWidth="1"/>
    <col min="2478" max="2480" width="17.42578125" style="1" customWidth="1"/>
    <col min="2481" max="2481" width="15.5703125" style="1" customWidth="1"/>
    <col min="2482" max="2482" width="16.5703125" style="1" customWidth="1"/>
    <col min="2483" max="2484" width="17.42578125" style="1" customWidth="1"/>
    <col min="2485" max="2519" width="12.140625" style="1" customWidth="1"/>
    <col min="2520" max="2710" width="9.140625" style="1"/>
    <col min="2711" max="2711" width="34.85546875" style="1" customWidth="1"/>
    <col min="2712" max="2712" width="23.140625" style="1" customWidth="1"/>
    <col min="2713" max="2713" width="6.28515625" style="1" customWidth="1"/>
    <col min="2714" max="2714" width="51" style="1" customWidth="1"/>
    <col min="2715" max="2715" width="16.5703125" style="1" customWidth="1"/>
    <col min="2716" max="2716" width="12.85546875" style="1" customWidth="1"/>
    <col min="2717" max="2717" width="15.5703125" style="1" customWidth="1"/>
    <col min="2718" max="2718" width="16.5703125" style="1" customWidth="1"/>
    <col min="2719" max="2719" width="17" style="1" customWidth="1"/>
    <col min="2720" max="2721" width="17.42578125" style="1" customWidth="1"/>
    <col min="2722" max="2723" width="16.5703125" style="1" customWidth="1"/>
    <col min="2724" max="2726" width="17.42578125" style="1" customWidth="1"/>
    <col min="2727" max="2728" width="16.5703125" style="1" customWidth="1"/>
    <col min="2729" max="2731" width="17.42578125" style="1" customWidth="1"/>
    <col min="2732" max="2733" width="16.5703125" style="1" customWidth="1"/>
    <col min="2734" max="2736" width="17.42578125" style="1" customWidth="1"/>
    <col min="2737" max="2737" width="15.5703125" style="1" customWidth="1"/>
    <col min="2738" max="2738" width="16.5703125" style="1" customWidth="1"/>
    <col min="2739" max="2740" width="17.42578125" style="1" customWidth="1"/>
    <col min="2741" max="2775" width="12.140625" style="1" customWidth="1"/>
    <col min="2776" max="2966" width="9.140625" style="1"/>
    <col min="2967" max="2967" width="34.85546875" style="1" customWidth="1"/>
    <col min="2968" max="2968" width="23.140625" style="1" customWidth="1"/>
    <col min="2969" max="2969" width="6.28515625" style="1" customWidth="1"/>
    <col min="2970" max="2970" width="51" style="1" customWidth="1"/>
    <col min="2971" max="2971" width="16.5703125" style="1" customWidth="1"/>
    <col min="2972" max="2972" width="12.85546875" style="1" customWidth="1"/>
    <col min="2973" max="2973" width="15.5703125" style="1" customWidth="1"/>
    <col min="2974" max="2974" width="16.5703125" style="1" customWidth="1"/>
    <col min="2975" max="2975" width="17" style="1" customWidth="1"/>
    <col min="2976" max="2977" width="17.42578125" style="1" customWidth="1"/>
    <col min="2978" max="2979" width="16.5703125" style="1" customWidth="1"/>
    <col min="2980" max="2982" width="17.42578125" style="1" customWidth="1"/>
    <col min="2983" max="2984" width="16.5703125" style="1" customWidth="1"/>
    <col min="2985" max="2987" width="17.42578125" style="1" customWidth="1"/>
    <col min="2988" max="2989" width="16.5703125" style="1" customWidth="1"/>
    <col min="2990" max="2992" width="17.42578125" style="1" customWidth="1"/>
    <col min="2993" max="2993" width="15.5703125" style="1" customWidth="1"/>
    <col min="2994" max="2994" width="16.5703125" style="1" customWidth="1"/>
    <col min="2995" max="2996" width="17.42578125" style="1" customWidth="1"/>
    <col min="2997" max="3031" width="12.140625" style="1" customWidth="1"/>
    <col min="3032" max="3222" width="9.140625" style="1"/>
    <col min="3223" max="3223" width="34.85546875" style="1" customWidth="1"/>
    <col min="3224" max="3224" width="23.140625" style="1" customWidth="1"/>
    <col min="3225" max="3225" width="6.28515625" style="1" customWidth="1"/>
    <col min="3226" max="3226" width="51" style="1" customWidth="1"/>
    <col min="3227" max="3227" width="16.5703125" style="1" customWidth="1"/>
    <col min="3228" max="3228" width="12.85546875" style="1" customWidth="1"/>
    <col min="3229" max="3229" width="15.5703125" style="1" customWidth="1"/>
    <col min="3230" max="3230" width="16.5703125" style="1" customWidth="1"/>
    <col min="3231" max="3231" width="17" style="1" customWidth="1"/>
    <col min="3232" max="3233" width="17.42578125" style="1" customWidth="1"/>
    <col min="3234" max="3235" width="16.5703125" style="1" customWidth="1"/>
    <col min="3236" max="3238" width="17.42578125" style="1" customWidth="1"/>
    <col min="3239" max="3240" width="16.5703125" style="1" customWidth="1"/>
    <col min="3241" max="3243" width="17.42578125" style="1" customWidth="1"/>
    <col min="3244" max="3245" width="16.5703125" style="1" customWidth="1"/>
    <col min="3246" max="3248" width="17.42578125" style="1" customWidth="1"/>
    <col min="3249" max="3249" width="15.5703125" style="1" customWidth="1"/>
    <col min="3250" max="3250" width="16.5703125" style="1" customWidth="1"/>
    <col min="3251" max="3252" width="17.42578125" style="1" customWidth="1"/>
    <col min="3253" max="3287" width="12.140625" style="1" customWidth="1"/>
    <col min="3288" max="3478" width="9.140625" style="1"/>
    <col min="3479" max="3479" width="34.85546875" style="1" customWidth="1"/>
    <col min="3480" max="3480" width="23.140625" style="1" customWidth="1"/>
    <col min="3481" max="3481" width="6.28515625" style="1" customWidth="1"/>
    <col min="3482" max="3482" width="51" style="1" customWidth="1"/>
    <col min="3483" max="3483" width="16.5703125" style="1" customWidth="1"/>
    <col min="3484" max="3484" width="12.85546875" style="1" customWidth="1"/>
    <col min="3485" max="3485" width="15.5703125" style="1" customWidth="1"/>
    <col min="3486" max="3486" width="16.5703125" style="1" customWidth="1"/>
    <col min="3487" max="3487" width="17" style="1" customWidth="1"/>
    <col min="3488" max="3489" width="17.42578125" style="1" customWidth="1"/>
    <col min="3490" max="3491" width="16.5703125" style="1" customWidth="1"/>
    <col min="3492" max="3494" width="17.42578125" style="1" customWidth="1"/>
    <col min="3495" max="3496" width="16.5703125" style="1" customWidth="1"/>
    <col min="3497" max="3499" width="17.42578125" style="1" customWidth="1"/>
    <col min="3500" max="3501" width="16.5703125" style="1" customWidth="1"/>
    <col min="3502" max="3504" width="17.42578125" style="1" customWidth="1"/>
    <col min="3505" max="3505" width="15.5703125" style="1" customWidth="1"/>
    <col min="3506" max="3506" width="16.5703125" style="1" customWidth="1"/>
    <col min="3507" max="3508" width="17.42578125" style="1" customWidth="1"/>
    <col min="3509" max="3543" width="12.140625" style="1" customWidth="1"/>
    <col min="3544" max="3734" width="9.140625" style="1"/>
    <col min="3735" max="3735" width="34.85546875" style="1" customWidth="1"/>
    <col min="3736" max="3736" width="23.140625" style="1" customWidth="1"/>
    <col min="3737" max="3737" width="6.28515625" style="1" customWidth="1"/>
    <col min="3738" max="3738" width="51" style="1" customWidth="1"/>
    <col min="3739" max="3739" width="16.5703125" style="1" customWidth="1"/>
    <col min="3740" max="3740" width="12.85546875" style="1" customWidth="1"/>
    <col min="3741" max="3741" width="15.5703125" style="1" customWidth="1"/>
    <col min="3742" max="3742" width="16.5703125" style="1" customWidth="1"/>
    <col min="3743" max="3743" width="17" style="1" customWidth="1"/>
    <col min="3744" max="3745" width="17.42578125" style="1" customWidth="1"/>
    <col min="3746" max="3747" width="16.5703125" style="1" customWidth="1"/>
    <col min="3748" max="3750" width="17.42578125" style="1" customWidth="1"/>
    <col min="3751" max="3752" width="16.5703125" style="1" customWidth="1"/>
    <col min="3753" max="3755" width="17.42578125" style="1" customWidth="1"/>
    <col min="3756" max="3757" width="16.5703125" style="1" customWidth="1"/>
    <col min="3758" max="3760" width="17.42578125" style="1" customWidth="1"/>
    <col min="3761" max="3761" width="15.5703125" style="1" customWidth="1"/>
    <col min="3762" max="3762" width="16.5703125" style="1" customWidth="1"/>
    <col min="3763" max="3764" width="17.42578125" style="1" customWidth="1"/>
    <col min="3765" max="3799" width="12.140625" style="1" customWidth="1"/>
    <col min="3800" max="3990" width="9.140625" style="1"/>
    <col min="3991" max="3991" width="34.85546875" style="1" customWidth="1"/>
    <col min="3992" max="3992" width="23.140625" style="1" customWidth="1"/>
    <col min="3993" max="3993" width="6.28515625" style="1" customWidth="1"/>
    <col min="3994" max="3994" width="51" style="1" customWidth="1"/>
    <col min="3995" max="3995" width="16.5703125" style="1" customWidth="1"/>
    <col min="3996" max="3996" width="12.85546875" style="1" customWidth="1"/>
    <col min="3997" max="3997" width="15.5703125" style="1" customWidth="1"/>
    <col min="3998" max="3998" width="16.5703125" style="1" customWidth="1"/>
    <col min="3999" max="3999" width="17" style="1" customWidth="1"/>
    <col min="4000" max="4001" width="17.42578125" style="1" customWidth="1"/>
    <col min="4002" max="4003" width="16.5703125" style="1" customWidth="1"/>
    <col min="4004" max="4006" width="17.42578125" style="1" customWidth="1"/>
    <col min="4007" max="4008" width="16.5703125" style="1" customWidth="1"/>
    <col min="4009" max="4011" width="17.42578125" style="1" customWidth="1"/>
    <col min="4012" max="4013" width="16.5703125" style="1" customWidth="1"/>
    <col min="4014" max="4016" width="17.42578125" style="1" customWidth="1"/>
    <col min="4017" max="4017" width="15.5703125" style="1" customWidth="1"/>
    <col min="4018" max="4018" width="16.5703125" style="1" customWidth="1"/>
    <col min="4019" max="4020" width="17.42578125" style="1" customWidth="1"/>
    <col min="4021" max="4055" width="12.140625" style="1" customWidth="1"/>
    <col min="4056" max="4246" width="9.140625" style="1"/>
    <col min="4247" max="4247" width="34.85546875" style="1" customWidth="1"/>
    <col min="4248" max="4248" width="23.140625" style="1" customWidth="1"/>
    <col min="4249" max="4249" width="6.28515625" style="1" customWidth="1"/>
    <col min="4250" max="4250" width="51" style="1" customWidth="1"/>
    <col min="4251" max="4251" width="16.5703125" style="1" customWidth="1"/>
    <col min="4252" max="4252" width="12.85546875" style="1" customWidth="1"/>
    <col min="4253" max="4253" width="15.5703125" style="1" customWidth="1"/>
    <col min="4254" max="4254" width="16.5703125" style="1" customWidth="1"/>
    <col min="4255" max="4255" width="17" style="1" customWidth="1"/>
    <col min="4256" max="4257" width="17.42578125" style="1" customWidth="1"/>
    <col min="4258" max="4259" width="16.5703125" style="1" customWidth="1"/>
    <col min="4260" max="4262" width="17.42578125" style="1" customWidth="1"/>
    <col min="4263" max="4264" width="16.5703125" style="1" customWidth="1"/>
    <col min="4265" max="4267" width="17.42578125" style="1" customWidth="1"/>
    <col min="4268" max="4269" width="16.5703125" style="1" customWidth="1"/>
    <col min="4270" max="4272" width="17.42578125" style="1" customWidth="1"/>
    <col min="4273" max="4273" width="15.5703125" style="1" customWidth="1"/>
    <col min="4274" max="4274" width="16.5703125" style="1" customWidth="1"/>
    <col min="4275" max="4276" width="17.42578125" style="1" customWidth="1"/>
    <col min="4277" max="4311" width="12.140625" style="1" customWidth="1"/>
    <col min="4312" max="4502" width="9.140625" style="1"/>
    <col min="4503" max="4503" width="34.85546875" style="1" customWidth="1"/>
    <col min="4504" max="4504" width="23.140625" style="1" customWidth="1"/>
    <col min="4505" max="4505" width="6.28515625" style="1" customWidth="1"/>
    <col min="4506" max="4506" width="51" style="1" customWidth="1"/>
    <col min="4507" max="4507" width="16.5703125" style="1" customWidth="1"/>
    <col min="4508" max="4508" width="12.85546875" style="1" customWidth="1"/>
    <col min="4509" max="4509" width="15.5703125" style="1" customWidth="1"/>
    <col min="4510" max="4510" width="16.5703125" style="1" customWidth="1"/>
    <col min="4511" max="4511" width="17" style="1" customWidth="1"/>
    <col min="4512" max="4513" width="17.42578125" style="1" customWidth="1"/>
    <col min="4514" max="4515" width="16.5703125" style="1" customWidth="1"/>
    <col min="4516" max="4518" width="17.42578125" style="1" customWidth="1"/>
    <col min="4519" max="4520" width="16.5703125" style="1" customWidth="1"/>
    <col min="4521" max="4523" width="17.42578125" style="1" customWidth="1"/>
    <col min="4524" max="4525" width="16.5703125" style="1" customWidth="1"/>
    <col min="4526" max="4528" width="17.42578125" style="1" customWidth="1"/>
    <col min="4529" max="4529" width="15.5703125" style="1" customWidth="1"/>
    <col min="4530" max="4530" width="16.5703125" style="1" customWidth="1"/>
    <col min="4531" max="4532" width="17.42578125" style="1" customWidth="1"/>
    <col min="4533" max="4567" width="12.140625" style="1" customWidth="1"/>
    <col min="4568" max="4758" width="9.140625" style="1"/>
    <col min="4759" max="4759" width="34.85546875" style="1" customWidth="1"/>
    <col min="4760" max="4760" width="23.140625" style="1" customWidth="1"/>
    <col min="4761" max="4761" width="6.28515625" style="1" customWidth="1"/>
    <col min="4762" max="4762" width="51" style="1" customWidth="1"/>
    <col min="4763" max="4763" width="16.5703125" style="1" customWidth="1"/>
    <col min="4764" max="4764" width="12.85546875" style="1" customWidth="1"/>
    <col min="4765" max="4765" width="15.5703125" style="1" customWidth="1"/>
    <col min="4766" max="4766" width="16.5703125" style="1" customWidth="1"/>
    <col min="4767" max="4767" width="17" style="1" customWidth="1"/>
    <col min="4768" max="4769" width="17.42578125" style="1" customWidth="1"/>
    <col min="4770" max="4771" width="16.5703125" style="1" customWidth="1"/>
    <col min="4772" max="4774" width="17.42578125" style="1" customWidth="1"/>
    <col min="4775" max="4776" width="16.5703125" style="1" customWidth="1"/>
    <col min="4777" max="4779" width="17.42578125" style="1" customWidth="1"/>
    <col min="4780" max="4781" width="16.5703125" style="1" customWidth="1"/>
    <col min="4782" max="4784" width="17.42578125" style="1" customWidth="1"/>
    <col min="4785" max="4785" width="15.5703125" style="1" customWidth="1"/>
    <col min="4786" max="4786" width="16.5703125" style="1" customWidth="1"/>
    <col min="4787" max="4788" width="17.42578125" style="1" customWidth="1"/>
    <col min="4789" max="4823" width="12.140625" style="1" customWidth="1"/>
    <col min="4824" max="5014" width="9.140625" style="1"/>
    <col min="5015" max="5015" width="34.85546875" style="1" customWidth="1"/>
    <col min="5016" max="5016" width="23.140625" style="1" customWidth="1"/>
    <col min="5017" max="5017" width="6.28515625" style="1" customWidth="1"/>
    <col min="5018" max="5018" width="51" style="1" customWidth="1"/>
    <col min="5019" max="5019" width="16.5703125" style="1" customWidth="1"/>
    <col min="5020" max="5020" width="12.85546875" style="1" customWidth="1"/>
    <col min="5021" max="5021" width="15.5703125" style="1" customWidth="1"/>
    <col min="5022" max="5022" width="16.5703125" style="1" customWidth="1"/>
    <col min="5023" max="5023" width="17" style="1" customWidth="1"/>
    <col min="5024" max="5025" width="17.42578125" style="1" customWidth="1"/>
    <col min="5026" max="5027" width="16.5703125" style="1" customWidth="1"/>
    <col min="5028" max="5030" width="17.42578125" style="1" customWidth="1"/>
    <col min="5031" max="5032" width="16.5703125" style="1" customWidth="1"/>
    <col min="5033" max="5035" width="17.42578125" style="1" customWidth="1"/>
    <col min="5036" max="5037" width="16.5703125" style="1" customWidth="1"/>
    <col min="5038" max="5040" width="17.42578125" style="1" customWidth="1"/>
    <col min="5041" max="5041" width="15.5703125" style="1" customWidth="1"/>
    <col min="5042" max="5042" width="16.5703125" style="1" customWidth="1"/>
    <col min="5043" max="5044" width="17.42578125" style="1" customWidth="1"/>
    <col min="5045" max="5079" width="12.140625" style="1" customWidth="1"/>
    <col min="5080" max="5270" width="9.140625" style="1"/>
    <col min="5271" max="5271" width="34.85546875" style="1" customWidth="1"/>
    <col min="5272" max="5272" width="23.140625" style="1" customWidth="1"/>
    <col min="5273" max="5273" width="6.28515625" style="1" customWidth="1"/>
    <col min="5274" max="5274" width="51" style="1" customWidth="1"/>
    <col min="5275" max="5275" width="16.5703125" style="1" customWidth="1"/>
    <col min="5276" max="5276" width="12.85546875" style="1" customWidth="1"/>
    <col min="5277" max="5277" width="15.5703125" style="1" customWidth="1"/>
    <col min="5278" max="5278" width="16.5703125" style="1" customWidth="1"/>
    <col min="5279" max="5279" width="17" style="1" customWidth="1"/>
    <col min="5280" max="5281" width="17.42578125" style="1" customWidth="1"/>
    <col min="5282" max="5283" width="16.5703125" style="1" customWidth="1"/>
    <col min="5284" max="5286" width="17.42578125" style="1" customWidth="1"/>
    <col min="5287" max="5288" width="16.5703125" style="1" customWidth="1"/>
    <col min="5289" max="5291" width="17.42578125" style="1" customWidth="1"/>
    <col min="5292" max="5293" width="16.5703125" style="1" customWidth="1"/>
    <col min="5294" max="5296" width="17.42578125" style="1" customWidth="1"/>
    <col min="5297" max="5297" width="15.5703125" style="1" customWidth="1"/>
    <col min="5298" max="5298" width="16.5703125" style="1" customWidth="1"/>
    <col min="5299" max="5300" width="17.42578125" style="1" customWidth="1"/>
    <col min="5301" max="5335" width="12.140625" style="1" customWidth="1"/>
    <col min="5336" max="5526" width="9.140625" style="1"/>
    <col min="5527" max="5527" width="34.85546875" style="1" customWidth="1"/>
    <col min="5528" max="5528" width="23.140625" style="1" customWidth="1"/>
    <col min="5529" max="5529" width="6.28515625" style="1" customWidth="1"/>
    <col min="5530" max="5530" width="51" style="1" customWidth="1"/>
    <col min="5531" max="5531" width="16.5703125" style="1" customWidth="1"/>
    <col min="5532" max="5532" width="12.85546875" style="1" customWidth="1"/>
    <col min="5533" max="5533" width="15.5703125" style="1" customWidth="1"/>
    <col min="5534" max="5534" width="16.5703125" style="1" customWidth="1"/>
    <col min="5535" max="5535" width="17" style="1" customWidth="1"/>
    <col min="5536" max="5537" width="17.42578125" style="1" customWidth="1"/>
    <col min="5538" max="5539" width="16.5703125" style="1" customWidth="1"/>
    <col min="5540" max="5542" width="17.42578125" style="1" customWidth="1"/>
    <col min="5543" max="5544" width="16.5703125" style="1" customWidth="1"/>
    <col min="5545" max="5547" width="17.42578125" style="1" customWidth="1"/>
    <col min="5548" max="5549" width="16.5703125" style="1" customWidth="1"/>
    <col min="5550" max="5552" width="17.42578125" style="1" customWidth="1"/>
    <col min="5553" max="5553" width="15.5703125" style="1" customWidth="1"/>
    <col min="5554" max="5554" width="16.5703125" style="1" customWidth="1"/>
    <col min="5555" max="5556" width="17.42578125" style="1" customWidth="1"/>
    <col min="5557" max="5591" width="12.140625" style="1" customWidth="1"/>
    <col min="5592" max="5782" width="9.140625" style="1"/>
    <col min="5783" max="5783" width="34.85546875" style="1" customWidth="1"/>
    <col min="5784" max="5784" width="23.140625" style="1" customWidth="1"/>
    <col min="5785" max="5785" width="6.28515625" style="1" customWidth="1"/>
    <col min="5786" max="5786" width="51" style="1" customWidth="1"/>
    <col min="5787" max="5787" width="16.5703125" style="1" customWidth="1"/>
    <col min="5788" max="5788" width="12.85546875" style="1" customWidth="1"/>
    <col min="5789" max="5789" width="15.5703125" style="1" customWidth="1"/>
    <col min="5790" max="5790" width="16.5703125" style="1" customWidth="1"/>
    <col min="5791" max="5791" width="17" style="1" customWidth="1"/>
    <col min="5792" max="5793" width="17.42578125" style="1" customWidth="1"/>
    <col min="5794" max="5795" width="16.5703125" style="1" customWidth="1"/>
    <col min="5796" max="5798" width="17.42578125" style="1" customWidth="1"/>
    <col min="5799" max="5800" width="16.5703125" style="1" customWidth="1"/>
    <col min="5801" max="5803" width="17.42578125" style="1" customWidth="1"/>
    <col min="5804" max="5805" width="16.5703125" style="1" customWidth="1"/>
    <col min="5806" max="5808" width="17.42578125" style="1" customWidth="1"/>
    <col min="5809" max="5809" width="15.5703125" style="1" customWidth="1"/>
    <col min="5810" max="5810" width="16.5703125" style="1" customWidth="1"/>
    <col min="5811" max="5812" width="17.42578125" style="1" customWidth="1"/>
    <col min="5813" max="5847" width="12.140625" style="1" customWidth="1"/>
    <col min="5848" max="6038" width="9.140625" style="1"/>
    <col min="6039" max="6039" width="34.85546875" style="1" customWidth="1"/>
    <col min="6040" max="6040" width="23.140625" style="1" customWidth="1"/>
    <col min="6041" max="6041" width="6.28515625" style="1" customWidth="1"/>
    <col min="6042" max="6042" width="51" style="1" customWidth="1"/>
    <col min="6043" max="6043" width="16.5703125" style="1" customWidth="1"/>
    <col min="6044" max="6044" width="12.85546875" style="1" customWidth="1"/>
    <col min="6045" max="6045" width="15.5703125" style="1" customWidth="1"/>
    <col min="6046" max="6046" width="16.5703125" style="1" customWidth="1"/>
    <col min="6047" max="6047" width="17" style="1" customWidth="1"/>
    <col min="6048" max="6049" width="17.42578125" style="1" customWidth="1"/>
    <col min="6050" max="6051" width="16.5703125" style="1" customWidth="1"/>
    <col min="6052" max="6054" width="17.42578125" style="1" customWidth="1"/>
    <col min="6055" max="6056" width="16.5703125" style="1" customWidth="1"/>
    <col min="6057" max="6059" width="17.42578125" style="1" customWidth="1"/>
    <col min="6060" max="6061" width="16.5703125" style="1" customWidth="1"/>
    <col min="6062" max="6064" width="17.42578125" style="1" customWidth="1"/>
    <col min="6065" max="6065" width="15.5703125" style="1" customWidth="1"/>
    <col min="6066" max="6066" width="16.5703125" style="1" customWidth="1"/>
    <col min="6067" max="6068" width="17.42578125" style="1" customWidth="1"/>
    <col min="6069" max="6103" width="12.140625" style="1" customWidth="1"/>
    <col min="6104" max="6294" width="9.140625" style="1"/>
    <col min="6295" max="6295" width="34.85546875" style="1" customWidth="1"/>
    <col min="6296" max="6296" width="23.140625" style="1" customWidth="1"/>
    <col min="6297" max="6297" width="6.28515625" style="1" customWidth="1"/>
    <col min="6298" max="6298" width="51" style="1" customWidth="1"/>
    <col min="6299" max="6299" width="16.5703125" style="1" customWidth="1"/>
    <col min="6300" max="6300" width="12.85546875" style="1" customWidth="1"/>
    <col min="6301" max="6301" width="15.5703125" style="1" customWidth="1"/>
    <col min="6302" max="6302" width="16.5703125" style="1" customWidth="1"/>
    <col min="6303" max="6303" width="17" style="1" customWidth="1"/>
    <col min="6304" max="6305" width="17.42578125" style="1" customWidth="1"/>
    <col min="6306" max="6307" width="16.5703125" style="1" customWidth="1"/>
    <col min="6308" max="6310" width="17.42578125" style="1" customWidth="1"/>
    <col min="6311" max="6312" width="16.5703125" style="1" customWidth="1"/>
    <col min="6313" max="6315" width="17.42578125" style="1" customWidth="1"/>
    <col min="6316" max="6317" width="16.5703125" style="1" customWidth="1"/>
    <col min="6318" max="6320" width="17.42578125" style="1" customWidth="1"/>
    <col min="6321" max="6321" width="15.5703125" style="1" customWidth="1"/>
    <col min="6322" max="6322" width="16.5703125" style="1" customWidth="1"/>
    <col min="6323" max="6324" width="17.42578125" style="1" customWidth="1"/>
    <col min="6325" max="6359" width="12.140625" style="1" customWidth="1"/>
    <col min="6360" max="6550" width="9.140625" style="1"/>
    <col min="6551" max="6551" width="34.85546875" style="1" customWidth="1"/>
    <col min="6552" max="6552" width="23.140625" style="1" customWidth="1"/>
    <col min="6553" max="6553" width="6.28515625" style="1" customWidth="1"/>
    <col min="6554" max="6554" width="51" style="1" customWidth="1"/>
    <col min="6555" max="6555" width="16.5703125" style="1" customWidth="1"/>
    <col min="6556" max="6556" width="12.85546875" style="1" customWidth="1"/>
    <col min="6557" max="6557" width="15.5703125" style="1" customWidth="1"/>
    <col min="6558" max="6558" width="16.5703125" style="1" customWidth="1"/>
    <col min="6559" max="6559" width="17" style="1" customWidth="1"/>
    <col min="6560" max="6561" width="17.42578125" style="1" customWidth="1"/>
    <col min="6562" max="6563" width="16.5703125" style="1" customWidth="1"/>
    <col min="6564" max="6566" width="17.42578125" style="1" customWidth="1"/>
    <col min="6567" max="6568" width="16.5703125" style="1" customWidth="1"/>
    <col min="6569" max="6571" width="17.42578125" style="1" customWidth="1"/>
    <col min="6572" max="6573" width="16.5703125" style="1" customWidth="1"/>
    <col min="6574" max="6576" width="17.42578125" style="1" customWidth="1"/>
    <col min="6577" max="6577" width="15.5703125" style="1" customWidth="1"/>
    <col min="6578" max="6578" width="16.5703125" style="1" customWidth="1"/>
    <col min="6579" max="6580" width="17.42578125" style="1" customWidth="1"/>
    <col min="6581" max="6615" width="12.140625" style="1" customWidth="1"/>
    <col min="6616" max="6806" width="9.140625" style="1"/>
    <col min="6807" max="6807" width="34.85546875" style="1" customWidth="1"/>
    <col min="6808" max="6808" width="23.140625" style="1" customWidth="1"/>
    <col min="6809" max="6809" width="6.28515625" style="1" customWidth="1"/>
    <col min="6810" max="6810" width="51" style="1" customWidth="1"/>
    <col min="6811" max="6811" width="16.5703125" style="1" customWidth="1"/>
    <col min="6812" max="6812" width="12.85546875" style="1" customWidth="1"/>
    <col min="6813" max="6813" width="15.5703125" style="1" customWidth="1"/>
    <col min="6814" max="6814" width="16.5703125" style="1" customWidth="1"/>
    <col min="6815" max="6815" width="17" style="1" customWidth="1"/>
    <col min="6816" max="6817" width="17.42578125" style="1" customWidth="1"/>
    <col min="6818" max="6819" width="16.5703125" style="1" customWidth="1"/>
    <col min="6820" max="6822" width="17.42578125" style="1" customWidth="1"/>
    <col min="6823" max="6824" width="16.5703125" style="1" customWidth="1"/>
    <col min="6825" max="6827" width="17.42578125" style="1" customWidth="1"/>
    <col min="6828" max="6829" width="16.5703125" style="1" customWidth="1"/>
    <col min="6830" max="6832" width="17.42578125" style="1" customWidth="1"/>
    <col min="6833" max="6833" width="15.5703125" style="1" customWidth="1"/>
    <col min="6834" max="6834" width="16.5703125" style="1" customWidth="1"/>
    <col min="6835" max="6836" width="17.42578125" style="1" customWidth="1"/>
    <col min="6837" max="6871" width="12.140625" style="1" customWidth="1"/>
    <col min="6872" max="7062" width="9.140625" style="1"/>
    <col min="7063" max="7063" width="34.85546875" style="1" customWidth="1"/>
    <col min="7064" max="7064" width="23.140625" style="1" customWidth="1"/>
    <col min="7065" max="7065" width="6.28515625" style="1" customWidth="1"/>
    <col min="7066" max="7066" width="51" style="1" customWidth="1"/>
    <col min="7067" max="7067" width="16.5703125" style="1" customWidth="1"/>
    <col min="7068" max="7068" width="12.85546875" style="1" customWidth="1"/>
    <col min="7069" max="7069" width="15.5703125" style="1" customWidth="1"/>
    <col min="7070" max="7070" width="16.5703125" style="1" customWidth="1"/>
    <col min="7071" max="7071" width="17" style="1" customWidth="1"/>
    <col min="7072" max="7073" width="17.42578125" style="1" customWidth="1"/>
    <col min="7074" max="7075" width="16.5703125" style="1" customWidth="1"/>
    <col min="7076" max="7078" width="17.42578125" style="1" customWidth="1"/>
    <col min="7079" max="7080" width="16.5703125" style="1" customWidth="1"/>
    <col min="7081" max="7083" width="17.42578125" style="1" customWidth="1"/>
    <col min="7084" max="7085" width="16.5703125" style="1" customWidth="1"/>
    <col min="7086" max="7088" width="17.42578125" style="1" customWidth="1"/>
    <col min="7089" max="7089" width="15.5703125" style="1" customWidth="1"/>
    <col min="7090" max="7090" width="16.5703125" style="1" customWidth="1"/>
    <col min="7091" max="7092" width="17.42578125" style="1" customWidth="1"/>
    <col min="7093" max="7127" width="12.140625" style="1" customWidth="1"/>
    <col min="7128" max="7318" width="9.140625" style="1"/>
    <col min="7319" max="7319" width="34.85546875" style="1" customWidth="1"/>
    <col min="7320" max="7320" width="23.140625" style="1" customWidth="1"/>
    <col min="7321" max="7321" width="6.28515625" style="1" customWidth="1"/>
    <col min="7322" max="7322" width="51" style="1" customWidth="1"/>
    <col min="7323" max="7323" width="16.5703125" style="1" customWidth="1"/>
    <col min="7324" max="7324" width="12.85546875" style="1" customWidth="1"/>
    <col min="7325" max="7325" width="15.5703125" style="1" customWidth="1"/>
    <col min="7326" max="7326" width="16.5703125" style="1" customWidth="1"/>
    <col min="7327" max="7327" width="17" style="1" customWidth="1"/>
    <col min="7328" max="7329" width="17.42578125" style="1" customWidth="1"/>
    <col min="7330" max="7331" width="16.5703125" style="1" customWidth="1"/>
    <col min="7332" max="7334" width="17.42578125" style="1" customWidth="1"/>
    <col min="7335" max="7336" width="16.5703125" style="1" customWidth="1"/>
    <col min="7337" max="7339" width="17.42578125" style="1" customWidth="1"/>
    <col min="7340" max="7341" width="16.5703125" style="1" customWidth="1"/>
    <col min="7342" max="7344" width="17.42578125" style="1" customWidth="1"/>
    <col min="7345" max="7345" width="15.5703125" style="1" customWidth="1"/>
    <col min="7346" max="7346" width="16.5703125" style="1" customWidth="1"/>
    <col min="7347" max="7348" width="17.42578125" style="1" customWidth="1"/>
    <col min="7349" max="7383" width="12.140625" style="1" customWidth="1"/>
    <col min="7384" max="7574" width="9.140625" style="1"/>
    <col min="7575" max="7575" width="34.85546875" style="1" customWidth="1"/>
    <col min="7576" max="7576" width="23.140625" style="1" customWidth="1"/>
    <col min="7577" max="7577" width="6.28515625" style="1" customWidth="1"/>
    <col min="7578" max="7578" width="51" style="1" customWidth="1"/>
    <col min="7579" max="7579" width="16.5703125" style="1" customWidth="1"/>
    <col min="7580" max="7580" width="12.85546875" style="1" customWidth="1"/>
    <col min="7581" max="7581" width="15.5703125" style="1" customWidth="1"/>
    <col min="7582" max="7582" width="16.5703125" style="1" customWidth="1"/>
    <col min="7583" max="7583" width="17" style="1" customWidth="1"/>
    <col min="7584" max="7585" width="17.42578125" style="1" customWidth="1"/>
    <col min="7586" max="7587" width="16.5703125" style="1" customWidth="1"/>
    <col min="7588" max="7590" width="17.42578125" style="1" customWidth="1"/>
    <col min="7591" max="7592" width="16.5703125" style="1" customWidth="1"/>
    <col min="7593" max="7595" width="17.42578125" style="1" customWidth="1"/>
    <col min="7596" max="7597" width="16.5703125" style="1" customWidth="1"/>
    <col min="7598" max="7600" width="17.42578125" style="1" customWidth="1"/>
    <col min="7601" max="7601" width="15.5703125" style="1" customWidth="1"/>
    <col min="7602" max="7602" width="16.5703125" style="1" customWidth="1"/>
    <col min="7603" max="7604" width="17.42578125" style="1" customWidth="1"/>
    <col min="7605" max="7639" width="12.140625" style="1" customWidth="1"/>
    <col min="7640" max="7830" width="9.140625" style="1"/>
    <col min="7831" max="7831" width="34.85546875" style="1" customWidth="1"/>
    <col min="7832" max="7832" width="23.140625" style="1" customWidth="1"/>
    <col min="7833" max="7833" width="6.28515625" style="1" customWidth="1"/>
    <col min="7834" max="7834" width="51" style="1" customWidth="1"/>
    <col min="7835" max="7835" width="16.5703125" style="1" customWidth="1"/>
    <col min="7836" max="7836" width="12.85546875" style="1" customWidth="1"/>
    <col min="7837" max="7837" width="15.5703125" style="1" customWidth="1"/>
    <col min="7838" max="7838" width="16.5703125" style="1" customWidth="1"/>
    <col min="7839" max="7839" width="17" style="1" customWidth="1"/>
    <col min="7840" max="7841" width="17.42578125" style="1" customWidth="1"/>
    <col min="7842" max="7843" width="16.5703125" style="1" customWidth="1"/>
    <col min="7844" max="7846" width="17.42578125" style="1" customWidth="1"/>
    <col min="7847" max="7848" width="16.5703125" style="1" customWidth="1"/>
    <col min="7849" max="7851" width="17.42578125" style="1" customWidth="1"/>
    <col min="7852" max="7853" width="16.5703125" style="1" customWidth="1"/>
    <col min="7854" max="7856" width="17.42578125" style="1" customWidth="1"/>
    <col min="7857" max="7857" width="15.5703125" style="1" customWidth="1"/>
    <col min="7858" max="7858" width="16.5703125" style="1" customWidth="1"/>
    <col min="7859" max="7860" width="17.42578125" style="1" customWidth="1"/>
    <col min="7861" max="7895" width="12.140625" style="1" customWidth="1"/>
    <col min="7896" max="8086" width="9.140625" style="1"/>
    <col min="8087" max="8087" width="34.85546875" style="1" customWidth="1"/>
    <col min="8088" max="8088" width="23.140625" style="1" customWidth="1"/>
    <col min="8089" max="8089" width="6.28515625" style="1" customWidth="1"/>
    <col min="8090" max="8090" width="51" style="1" customWidth="1"/>
    <col min="8091" max="8091" width="16.5703125" style="1" customWidth="1"/>
    <col min="8092" max="8092" width="12.85546875" style="1" customWidth="1"/>
    <col min="8093" max="8093" width="15.5703125" style="1" customWidth="1"/>
    <col min="8094" max="8094" width="16.5703125" style="1" customWidth="1"/>
    <col min="8095" max="8095" width="17" style="1" customWidth="1"/>
    <col min="8096" max="8097" width="17.42578125" style="1" customWidth="1"/>
    <col min="8098" max="8099" width="16.5703125" style="1" customWidth="1"/>
    <col min="8100" max="8102" width="17.42578125" style="1" customWidth="1"/>
    <col min="8103" max="8104" width="16.5703125" style="1" customWidth="1"/>
    <col min="8105" max="8107" width="17.42578125" style="1" customWidth="1"/>
    <col min="8108" max="8109" width="16.5703125" style="1" customWidth="1"/>
    <col min="8110" max="8112" width="17.42578125" style="1" customWidth="1"/>
    <col min="8113" max="8113" width="15.5703125" style="1" customWidth="1"/>
    <col min="8114" max="8114" width="16.5703125" style="1" customWidth="1"/>
    <col min="8115" max="8116" width="17.42578125" style="1" customWidth="1"/>
    <col min="8117" max="8151" width="12.140625" style="1" customWidth="1"/>
    <col min="8152" max="8342" width="9.140625" style="1"/>
    <col min="8343" max="8343" width="34.85546875" style="1" customWidth="1"/>
    <col min="8344" max="8344" width="23.140625" style="1" customWidth="1"/>
    <col min="8345" max="8345" width="6.28515625" style="1" customWidth="1"/>
    <col min="8346" max="8346" width="51" style="1" customWidth="1"/>
    <col min="8347" max="8347" width="16.5703125" style="1" customWidth="1"/>
    <col min="8348" max="8348" width="12.85546875" style="1" customWidth="1"/>
    <col min="8349" max="8349" width="15.5703125" style="1" customWidth="1"/>
    <col min="8350" max="8350" width="16.5703125" style="1" customWidth="1"/>
    <col min="8351" max="8351" width="17" style="1" customWidth="1"/>
    <col min="8352" max="8353" width="17.42578125" style="1" customWidth="1"/>
    <col min="8354" max="8355" width="16.5703125" style="1" customWidth="1"/>
    <col min="8356" max="8358" width="17.42578125" style="1" customWidth="1"/>
    <col min="8359" max="8360" width="16.5703125" style="1" customWidth="1"/>
    <col min="8361" max="8363" width="17.42578125" style="1" customWidth="1"/>
    <col min="8364" max="8365" width="16.5703125" style="1" customWidth="1"/>
    <col min="8366" max="8368" width="17.42578125" style="1" customWidth="1"/>
    <col min="8369" max="8369" width="15.5703125" style="1" customWidth="1"/>
    <col min="8370" max="8370" width="16.5703125" style="1" customWidth="1"/>
    <col min="8371" max="8372" width="17.42578125" style="1" customWidth="1"/>
    <col min="8373" max="8407" width="12.140625" style="1" customWidth="1"/>
    <col min="8408" max="8598" width="9.140625" style="1"/>
    <col min="8599" max="8599" width="34.85546875" style="1" customWidth="1"/>
    <col min="8600" max="8600" width="23.140625" style="1" customWidth="1"/>
    <col min="8601" max="8601" width="6.28515625" style="1" customWidth="1"/>
    <col min="8602" max="8602" width="51" style="1" customWidth="1"/>
    <col min="8603" max="8603" width="16.5703125" style="1" customWidth="1"/>
    <col min="8604" max="8604" width="12.85546875" style="1" customWidth="1"/>
    <col min="8605" max="8605" width="15.5703125" style="1" customWidth="1"/>
    <col min="8606" max="8606" width="16.5703125" style="1" customWidth="1"/>
    <col min="8607" max="8607" width="17" style="1" customWidth="1"/>
    <col min="8608" max="8609" width="17.42578125" style="1" customWidth="1"/>
    <col min="8610" max="8611" width="16.5703125" style="1" customWidth="1"/>
    <col min="8612" max="8614" width="17.42578125" style="1" customWidth="1"/>
    <col min="8615" max="8616" width="16.5703125" style="1" customWidth="1"/>
    <col min="8617" max="8619" width="17.42578125" style="1" customWidth="1"/>
    <col min="8620" max="8621" width="16.5703125" style="1" customWidth="1"/>
    <col min="8622" max="8624" width="17.42578125" style="1" customWidth="1"/>
    <col min="8625" max="8625" width="15.5703125" style="1" customWidth="1"/>
    <col min="8626" max="8626" width="16.5703125" style="1" customWidth="1"/>
    <col min="8627" max="8628" width="17.42578125" style="1" customWidth="1"/>
    <col min="8629" max="8663" width="12.140625" style="1" customWidth="1"/>
    <col min="8664" max="8854" width="9.140625" style="1"/>
    <col min="8855" max="8855" width="34.85546875" style="1" customWidth="1"/>
    <col min="8856" max="8856" width="23.140625" style="1" customWidth="1"/>
    <col min="8857" max="8857" width="6.28515625" style="1" customWidth="1"/>
    <col min="8858" max="8858" width="51" style="1" customWidth="1"/>
    <col min="8859" max="8859" width="16.5703125" style="1" customWidth="1"/>
    <col min="8860" max="8860" width="12.85546875" style="1" customWidth="1"/>
    <col min="8861" max="8861" width="15.5703125" style="1" customWidth="1"/>
    <col min="8862" max="8862" width="16.5703125" style="1" customWidth="1"/>
    <col min="8863" max="8863" width="17" style="1" customWidth="1"/>
    <col min="8864" max="8865" width="17.42578125" style="1" customWidth="1"/>
    <col min="8866" max="8867" width="16.5703125" style="1" customWidth="1"/>
    <col min="8868" max="8870" width="17.42578125" style="1" customWidth="1"/>
    <col min="8871" max="8872" width="16.5703125" style="1" customWidth="1"/>
    <col min="8873" max="8875" width="17.42578125" style="1" customWidth="1"/>
    <col min="8876" max="8877" width="16.5703125" style="1" customWidth="1"/>
    <col min="8878" max="8880" width="17.42578125" style="1" customWidth="1"/>
    <col min="8881" max="8881" width="15.5703125" style="1" customWidth="1"/>
    <col min="8882" max="8882" width="16.5703125" style="1" customWidth="1"/>
    <col min="8883" max="8884" width="17.42578125" style="1" customWidth="1"/>
    <col min="8885" max="8919" width="12.140625" style="1" customWidth="1"/>
    <col min="8920" max="9110" width="9.140625" style="1"/>
    <col min="9111" max="9111" width="34.85546875" style="1" customWidth="1"/>
    <col min="9112" max="9112" width="23.140625" style="1" customWidth="1"/>
    <col min="9113" max="9113" width="6.28515625" style="1" customWidth="1"/>
    <col min="9114" max="9114" width="51" style="1" customWidth="1"/>
    <col min="9115" max="9115" width="16.5703125" style="1" customWidth="1"/>
    <col min="9116" max="9116" width="12.85546875" style="1" customWidth="1"/>
    <col min="9117" max="9117" width="15.5703125" style="1" customWidth="1"/>
    <col min="9118" max="9118" width="16.5703125" style="1" customWidth="1"/>
    <col min="9119" max="9119" width="17" style="1" customWidth="1"/>
    <col min="9120" max="9121" width="17.42578125" style="1" customWidth="1"/>
    <col min="9122" max="9123" width="16.5703125" style="1" customWidth="1"/>
    <col min="9124" max="9126" width="17.42578125" style="1" customWidth="1"/>
    <col min="9127" max="9128" width="16.5703125" style="1" customWidth="1"/>
    <col min="9129" max="9131" width="17.42578125" style="1" customWidth="1"/>
    <col min="9132" max="9133" width="16.5703125" style="1" customWidth="1"/>
    <col min="9134" max="9136" width="17.42578125" style="1" customWidth="1"/>
    <col min="9137" max="9137" width="15.5703125" style="1" customWidth="1"/>
    <col min="9138" max="9138" width="16.5703125" style="1" customWidth="1"/>
    <col min="9139" max="9140" width="17.42578125" style="1" customWidth="1"/>
    <col min="9141" max="9175" width="12.140625" style="1" customWidth="1"/>
    <col min="9176" max="9366" width="9.140625" style="1"/>
    <col min="9367" max="9367" width="34.85546875" style="1" customWidth="1"/>
    <col min="9368" max="9368" width="23.140625" style="1" customWidth="1"/>
    <col min="9369" max="9369" width="6.28515625" style="1" customWidth="1"/>
    <col min="9370" max="9370" width="51" style="1" customWidth="1"/>
    <col min="9371" max="9371" width="16.5703125" style="1" customWidth="1"/>
    <col min="9372" max="9372" width="12.85546875" style="1" customWidth="1"/>
    <col min="9373" max="9373" width="15.5703125" style="1" customWidth="1"/>
    <col min="9374" max="9374" width="16.5703125" style="1" customWidth="1"/>
    <col min="9375" max="9375" width="17" style="1" customWidth="1"/>
    <col min="9376" max="9377" width="17.42578125" style="1" customWidth="1"/>
    <col min="9378" max="9379" width="16.5703125" style="1" customWidth="1"/>
    <col min="9380" max="9382" width="17.42578125" style="1" customWidth="1"/>
    <col min="9383" max="9384" width="16.5703125" style="1" customWidth="1"/>
    <col min="9385" max="9387" width="17.42578125" style="1" customWidth="1"/>
    <col min="9388" max="9389" width="16.5703125" style="1" customWidth="1"/>
    <col min="9390" max="9392" width="17.42578125" style="1" customWidth="1"/>
    <col min="9393" max="9393" width="15.5703125" style="1" customWidth="1"/>
    <col min="9394" max="9394" width="16.5703125" style="1" customWidth="1"/>
    <col min="9395" max="9396" width="17.42578125" style="1" customWidth="1"/>
    <col min="9397" max="9431" width="12.140625" style="1" customWidth="1"/>
    <col min="9432" max="9622" width="9.140625" style="1"/>
    <col min="9623" max="9623" width="34.85546875" style="1" customWidth="1"/>
    <col min="9624" max="9624" width="23.140625" style="1" customWidth="1"/>
    <col min="9625" max="9625" width="6.28515625" style="1" customWidth="1"/>
    <col min="9626" max="9626" width="51" style="1" customWidth="1"/>
    <col min="9627" max="9627" width="16.5703125" style="1" customWidth="1"/>
    <col min="9628" max="9628" width="12.85546875" style="1" customWidth="1"/>
    <col min="9629" max="9629" width="15.5703125" style="1" customWidth="1"/>
    <col min="9630" max="9630" width="16.5703125" style="1" customWidth="1"/>
    <col min="9631" max="9631" width="17" style="1" customWidth="1"/>
    <col min="9632" max="9633" width="17.42578125" style="1" customWidth="1"/>
    <col min="9634" max="9635" width="16.5703125" style="1" customWidth="1"/>
    <col min="9636" max="9638" width="17.42578125" style="1" customWidth="1"/>
    <col min="9639" max="9640" width="16.5703125" style="1" customWidth="1"/>
    <col min="9641" max="9643" width="17.42578125" style="1" customWidth="1"/>
    <col min="9644" max="9645" width="16.5703125" style="1" customWidth="1"/>
    <col min="9646" max="9648" width="17.42578125" style="1" customWidth="1"/>
    <col min="9649" max="9649" width="15.5703125" style="1" customWidth="1"/>
    <col min="9650" max="9650" width="16.5703125" style="1" customWidth="1"/>
    <col min="9651" max="9652" width="17.42578125" style="1" customWidth="1"/>
    <col min="9653" max="9687" width="12.140625" style="1" customWidth="1"/>
    <col min="9688" max="9878" width="9.140625" style="1"/>
    <col min="9879" max="9879" width="34.85546875" style="1" customWidth="1"/>
    <col min="9880" max="9880" width="23.140625" style="1" customWidth="1"/>
    <col min="9881" max="9881" width="6.28515625" style="1" customWidth="1"/>
    <col min="9882" max="9882" width="51" style="1" customWidth="1"/>
    <col min="9883" max="9883" width="16.5703125" style="1" customWidth="1"/>
    <col min="9884" max="9884" width="12.85546875" style="1" customWidth="1"/>
    <col min="9885" max="9885" width="15.5703125" style="1" customWidth="1"/>
    <col min="9886" max="9886" width="16.5703125" style="1" customWidth="1"/>
    <col min="9887" max="9887" width="17" style="1" customWidth="1"/>
    <col min="9888" max="9889" width="17.42578125" style="1" customWidth="1"/>
    <col min="9890" max="9891" width="16.5703125" style="1" customWidth="1"/>
    <col min="9892" max="9894" width="17.42578125" style="1" customWidth="1"/>
    <col min="9895" max="9896" width="16.5703125" style="1" customWidth="1"/>
    <col min="9897" max="9899" width="17.42578125" style="1" customWidth="1"/>
    <col min="9900" max="9901" width="16.5703125" style="1" customWidth="1"/>
    <col min="9902" max="9904" width="17.42578125" style="1" customWidth="1"/>
    <col min="9905" max="9905" width="15.5703125" style="1" customWidth="1"/>
    <col min="9906" max="9906" width="16.5703125" style="1" customWidth="1"/>
    <col min="9907" max="9908" width="17.42578125" style="1" customWidth="1"/>
    <col min="9909" max="9943" width="12.140625" style="1" customWidth="1"/>
    <col min="9944" max="10134" width="9.140625" style="1"/>
    <col min="10135" max="10135" width="34.85546875" style="1" customWidth="1"/>
    <col min="10136" max="10136" width="23.140625" style="1" customWidth="1"/>
    <col min="10137" max="10137" width="6.28515625" style="1" customWidth="1"/>
    <col min="10138" max="10138" width="51" style="1" customWidth="1"/>
    <col min="10139" max="10139" width="16.5703125" style="1" customWidth="1"/>
    <col min="10140" max="10140" width="12.85546875" style="1" customWidth="1"/>
    <col min="10141" max="10141" width="15.5703125" style="1" customWidth="1"/>
    <col min="10142" max="10142" width="16.5703125" style="1" customWidth="1"/>
    <col min="10143" max="10143" width="17" style="1" customWidth="1"/>
    <col min="10144" max="10145" width="17.42578125" style="1" customWidth="1"/>
    <col min="10146" max="10147" width="16.5703125" style="1" customWidth="1"/>
    <col min="10148" max="10150" width="17.42578125" style="1" customWidth="1"/>
    <col min="10151" max="10152" width="16.5703125" style="1" customWidth="1"/>
    <col min="10153" max="10155" width="17.42578125" style="1" customWidth="1"/>
    <col min="10156" max="10157" width="16.5703125" style="1" customWidth="1"/>
    <col min="10158" max="10160" width="17.42578125" style="1" customWidth="1"/>
    <col min="10161" max="10161" width="15.5703125" style="1" customWidth="1"/>
    <col min="10162" max="10162" width="16.5703125" style="1" customWidth="1"/>
    <col min="10163" max="10164" width="17.42578125" style="1" customWidth="1"/>
    <col min="10165" max="10199" width="12.140625" style="1" customWidth="1"/>
    <col min="10200" max="10390" width="9.140625" style="1"/>
    <col min="10391" max="10391" width="34.85546875" style="1" customWidth="1"/>
    <col min="10392" max="10392" width="23.140625" style="1" customWidth="1"/>
    <col min="10393" max="10393" width="6.28515625" style="1" customWidth="1"/>
    <col min="10394" max="10394" width="51" style="1" customWidth="1"/>
    <col min="10395" max="10395" width="16.5703125" style="1" customWidth="1"/>
    <col min="10396" max="10396" width="12.85546875" style="1" customWidth="1"/>
    <col min="10397" max="10397" width="15.5703125" style="1" customWidth="1"/>
    <col min="10398" max="10398" width="16.5703125" style="1" customWidth="1"/>
    <col min="10399" max="10399" width="17" style="1" customWidth="1"/>
    <col min="10400" max="10401" width="17.42578125" style="1" customWidth="1"/>
    <col min="10402" max="10403" width="16.5703125" style="1" customWidth="1"/>
    <col min="10404" max="10406" width="17.42578125" style="1" customWidth="1"/>
    <col min="10407" max="10408" width="16.5703125" style="1" customWidth="1"/>
    <col min="10409" max="10411" width="17.42578125" style="1" customWidth="1"/>
    <col min="10412" max="10413" width="16.5703125" style="1" customWidth="1"/>
    <col min="10414" max="10416" width="17.42578125" style="1" customWidth="1"/>
    <col min="10417" max="10417" width="15.5703125" style="1" customWidth="1"/>
    <col min="10418" max="10418" width="16.5703125" style="1" customWidth="1"/>
    <col min="10419" max="10420" width="17.42578125" style="1" customWidth="1"/>
    <col min="10421" max="10455" width="12.140625" style="1" customWidth="1"/>
    <col min="10456" max="10646" width="9.140625" style="1"/>
    <col min="10647" max="10647" width="34.85546875" style="1" customWidth="1"/>
    <col min="10648" max="10648" width="23.140625" style="1" customWidth="1"/>
    <col min="10649" max="10649" width="6.28515625" style="1" customWidth="1"/>
    <col min="10650" max="10650" width="51" style="1" customWidth="1"/>
    <col min="10651" max="10651" width="16.5703125" style="1" customWidth="1"/>
    <col min="10652" max="10652" width="12.85546875" style="1" customWidth="1"/>
    <col min="10653" max="10653" width="15.5703125" style="1" customWidth="1"/>
    <col min="10654" max="10654" width="16.5703125" style="1" customWidth="1"/>
    <col min="10655" max="10655" width="17" style="1" customWidth="1"/>
    <col min="10656" max="10657" width="17.42578125" style="1" customWidth="1"/>
    <col min="10658" max="10659" width="16.5703125" style="1" customWidth="1"/>
    <col min="10660" max="10662" width="17.42578125" style="1" customWidth="1"/>
    <col min="10663" max="10664" width="16.5703125" style="1" customWidth="1"/>
    <col min="10665" max="10667" width="17.42578125" style="1" customWidth="1"/>
    <col min="10668" max="10669" width="16.5703125" style="1" customWidth="1"/>
    <col min="10670" max="10672" width="17.42578125" style="1" customWidth="1"/>
    <col min="10673" max="10673" width="15.5703125" style="1" customWidth="1"/>
    <col min="10674" max="10674" width="16.5703125" style="1" customWidth="1"/>
    <col min="10675" max="10676" width="17.42578125" style="1" customWidth="1"/>
    <col min="10677" max="10711" width="12.140625" style="1" customWidth="1"/>
    <col min="10712" max="10902" width="9.140625" style="1"/>
    <col min="10903" max="10903" width="34.85546875" style="1" customWidth="1"/>
    <col min="10904" max="10904" width="23.140625" style="1" customWidth="1"/>
    <col min="10905" max="10905" width="6.28515625" style="1" customWidth="1"/>
    <col min="10906" max="10906" width="51" style="1" customWidth="1"/>
    <col min="10907" max="10907" width="16.5703125" style="1" customWidth="1"/>
    <col min="10908" max="10908" width="12.85546875" style="1" customWidth="1"/>
    <col min="10909" max="10909" width="15.5703125" style="1" customWidth="1"/>
    <col min="10910" max="10910" width="16.5703125" style="1" customWidth="1"/>
    <col min="10911" max="10911" width="17" style="1" customWidth="1"/>
    <col min="10912" max="10913" width="17.42578125" style="1" customWidth="1"/>
    <col min="10914" max="10915" width="16.5703125" style="1" customWidth="1"/>
    <col min="10916" max="10918" width="17.42578125" style="1" customWidth="1"/>
    <col min="10919" max="10920" width="16.5703125" style="1" customWidth="1"/>
    <col min="10921" max="10923" width="17.42578125" style="1" customWidth="1"/>
    <col min="10924" max="10925" width="16.5703125" style="1" customWidth="1"/>
    <col min="10926" max="10928" width="17.42578125" style="1" customWidth="1"/>
    <col min="10929" max="10929" width="15.5703125" style="1" customWidth="1"/>
    <col min="10930" max="10930" width="16.5703125" style="1" customWidth="1"/>
    <col min="10931" max="10932" width="17.42578125" style="1" customWidth="1"/>
    <col min="10933" max="10967" width="12.140625" style="1" customWidth="1"/>
    <col min="10968" max="11158" width="9.140625" style="1"/>
    <col min="11159" max="11159" width="34.85546875" style="1" customWidth="1"/>
    <col min="11160" max="11160" width="23.140625" style="1" customWidth="1"/>
    <col min="11161" max="11161" width="6.28515625" style="1" customWidth="1"/>
    <col min="11162" max="11162" width="51" style="1" customWidth="1"/>
    <col min="11163" max="11163" width="16.5703125" style="1" customWidth="1"/>
    <col min="11164" max="11164" width="12.85546875" style="1" customWidth="1"/>
    <col min="11165" max="11165" width="15.5703125" style="1" customWidth="1"/>
    <col min="11166" max="11166" width="16.5703125" style="1" customWidth="1"/>
    <col min="11167" max="11167" width="17" style="1" customWidth="1"/>
    <col min="11168" max="11169" width="17.42578125" style="1" customWidth="1"/>
    <col min="11170" max="11171" width="16.5703125" style="1" customWidth="1"/>
    <col min="11172" max="11174" width="17.42578125" style="1" customWidth="1"/>
    <col min="11175" max="11176" width="16.5703125" style="1" customWidth="1"/>
    <col min="11177" max="11179" width="17.42578125" style="1" customWidth="1"/>
    <col min="11180" max="11181" width="16.5703125" style="1" customWidth="1"/>
    <col min="11182" max="11184" width="17.42578125" style="1" customWidth="1"/>
    <col min="11185" max="11185" width="15.5703125" style="1" customWidth="1"/>
    <col min="11186" max="11186" width="16.5703125" style="1" customWidth="1"/>
    <col min="11187" max="11188" width="17.42578125" style="1" customWidth="1"/>
    <col min="11189" max="11223" width="12.140625" style="1" customWidth="1"/>
    <col min="11224" max="11414" width="9.140625" style="1"/>
    <col min="11415" max="11415" width="34.85546875" style="1" customWidth="1"/>
    <col min="11416" max="11416" width="23.140625" style="1" customWidth="1"/>
    <col min="11417" max="11417" width="6.28515625" style="1" customWidth="1"/>
    <col min="11418" max="11418" width="51" style="1" customWidth="1"/>
    <col min="11419" max="11419" width="16.5703125" style="1" customWidth="1"/>
    <col min="11420" max="11420" width="12.85546875" style="1" customWidth="1"/>
    <col min="11421" max="11421" width="15.5703125" style="1" customWidth="1"/>
    <col min="11422" max="11422" width="16.5703125" style="1" customWidth="1"/>
    <col min="11423" max="11423" width="17" style="1" customWidth="1"/>
    <col min="11424" max="11425" width="17.42578125" style="1" customWidth="1"/>
    <col min="11426" max="11427" width="16.5703125" style="1" customWidth="1"/>
    <col min="11428" max="11430" width="17.42578125" style="1" customWidth="1"/>
    <col min="11431" max="11432" width="16.5703125" style="1" customWidth="1"/>
    <col min="11433" max="11435" width="17.42578125" style="1" customWidth="1"/>
    <col min="11436" max="11437" width="16.5703125" style="1" customWidth="1"/>
    <col min="11438" max="11440" width="17.42578125" style="1" customWidth="1"/>
    <col min="11441" max="11441" width="15.5703125" style="1" customWidth="1"/>
    <col min="11442" max="11442" width="16.5703125" style="1" customWidth="1"/>
    <col min="11443" max="11444" width="17.42578125" style="1" customWidth="1"/>
    <col min="11445" max="11479" width="12.140625" style="1" customWidth="1"/>
    <col min="11480" max="11670" width="9.140625" style="1"/>
    <col min="11671" max="11671" width="34.85546875" style="1" customWidth="1"/>
    <col min="11672" max="11672" width="23.140625" style="1" customWidth="1"/>
    <col min="11673" max="11673" width="6.28515625" style="1" customWidth="1"/>
    <col min="11674" max="11674" width="51" style="1" customWidth="1"/>
    <col min="11675" max="11675" width="16.5703125" style="1" customWidth="1"/>
    <col min="11676" max="11676" width="12.85546875" style="1" customWidth="1"/>
    <col min="11677" max="11677" width="15.5703125" style="1" customWidth="1"/>
    <col min="11678" max="11678" width="16.5703125" style="1" customWidth="1"/>
    <col min="11679" max="11679" width="17" style="1" customWidth="1"/>
    <col min="11680" max="11681" width="17.42578125" style="1" customWidth="1"/>
    <col min="11682" max="11683" width="16.5703125" style="1" customWidth="1"/>
    <col min="11684" max="11686" width="17.42578125" style="1" customWidth="1"/>
    <col min="11687" max="11688" width="16.5703125" style="1" customWidth="1"/>
    <col min="11689" max="11691" width="17.42578125" style="1" customWidth="1"/>
    <col min="11692" max="11693" width="16.5703125" style="1" customWidth="1"/>
    <col min="11694" max="11696" width="17.42578125" style="1" customWidth="1"/>
    <col min="11697" max="11697" width="15.5703125" style="1" customWidth="1"/>
    <col min="11698" max="11698" width="16.5703125" style="1" customWidth="1"/>
    <col min="11699" max="11700" width="17.42578125" style="1" customWidth="1"/>
    <col min="11701" max="11735" width="12.140625" style="1" customWidth="1"/>
    <col min="11736" max="11926" width="9.140625" style="1"/>
    <col min="11927" max="11927" width="34.85546875" style="1" customWidth="1"/>
    <col min="11928" max="11928" width="23.140625" style="1" customWidth="1"/>
    <col min="11929" max="11929" width="6.28515625" style="1" customWidth="1"/>
    <col min="11930" max="11930" width="51" style="1" customWidth="1"/>
    <col min="11931" max="11931" width="16.5703125" style="1" customWidth="1"/>
    <col min="11932" max="11932" width="12.85546875" style="1" customWidth="1"/>
    <col min="11933" max="11933" width="15.5703125" style="1" customWidth="1"/>
    <col min="11934" max="11934" width="16.5703125" style="1" customWidth="1"/>
    <col min="11935" max="11935" width="17" style="1" customWidth="1"/>
    <col min="11936" max="11937" width="17.42578125" style="1" customWidth="1"/>
    <col min="11938" max="11939" width="16.5703125" style="1" customWidth="1"/>
    <col min="11940" max="11942" width="17.42578125" style="1" customWidth="1"/>
    <col min="11943" max="11944" width="16.5703125" style="1" customWidth="1"/>
    <col min="11945" max="11947" width="17.42578125" style="1" customWidth="1"/>
    <col min="11948" max="11949" width="16.5703125" style="1" customWidth="1"/>
    <col min="11950" max="11952" width="17.42578125" style="1" customWidth="1"/>
    <col min="11953" max="11953" width="15.5703125" style="1" customWidth="1"/>
    <col min="11954" max="11954" width="16.5703125" style="1" customWidth="1"/>
    <col min="11955" max="11956" width="17.42578125" style="1" customWidth="1"/>
    <col min="11957" max="11991" width="12.140625" style="1" customWidth="1"/>
    <col min="11992" max="12182" width="9.140625" style="1"/>
    <col min="12183" max="12183" width="34.85546875" style="1" customWidth="1"/>
    <col min="12184" max="12184" width="23.140625" style="1" customWidth="1"/>
    <col min="12185" max="12185" width="6.28515625" style="1" customWidth="1"/>
    <col min="12186" max="12186" width="51" style="1" customWidth="1"/>
    <col min="12187" max="12187" width="16.5703125" style="1" customWidth="1"/>
    <col min="12188" max="12188" width="12.85546875" style="1" customWidth="1"/>
    <col min="12189" max="12189" width="15.5703125" style="1" customWidth="1"/>
    <col min="12190" max="12190" width="16.5703125" style="1" customWidth="1"/>
    <col min="12191" max="12191" width="17" style="1" customWidth="1"/>
    <col min="12192" max="12193" width="17.42578125" style="1" customWidth="1"/>
    <col min="12194" max="12195" width="16.5703125" style="1" customWidth="1"/>
    <col min="12196" max="12198" width="17.42578125" style="1" customWidth="1"/>
    <col min="12199" max="12200" width="16.5703125" style="1" customWidth="1"/>
    <col min="12201" max="12203" width="17.42578125" style="1" customWidth="1"/>
    <col min="12204" max="12205" width="16.5703125" style="1" customWidth="1"/>
    <col min="12206" max="12208" width="17.42578125" style="1" customWidth="1"/>
    <col min="12209" max="12209" width="15.5703125" style="1" customWidth="1"/>
    <col min="12210" max="12210" width="16.5703125" style="1" customWidth="1"/>
    <col min="12211" max="12212" width="17.42578125" style="1" customWidth="1"/>
    <col min="12213" max="12247" width="12.140625" style="1" customWidth="1"/>
    <col min="12248" max="12438" width="9.140625" style="1"/>
    <col min="12439" max="12439" width="34.85546875" style="1" customWidth="1"/>
    <col min="12440" max="12440" width="23.140625" style="1" customWidth="1"/>
    <col min="12441" max="12441" width="6.28515625" style="1" customWidth="1"/>
    <col min="12442" max="12442" width="51" style="1" customWidth="1"/>
    <col min="12443" max="12443" width="16.5703125" style="1" customWidth="1"/>
    <col min="12444" max="12444" width="12.85546875" style="1" customWidth="1"/>
    <col min="12445" max="12445" width="15.5703125" style="1" customWidth="1"/>
    <col min="12446" max="12446" width="16.5703125" style="1" customWidth="1"/>
    <col min="12447" max="12447" width="17" style="1" customWidth="1"/>
    <col min="12448" max="12449" width="17.42578125" style="1" customWidth="1"/>
    <col min="12450" max="12451" width="16.5703125" style="1" customWidth="1"/>
    <col min="12452" max="12454" width="17.42578125" style="1" customWidth="1"/>
    <col min="12455" max="12456" width="16.5703125" style="1" customWidth="1"/>
    <col min="12457" max="12459" width="17.42578125" style="1" customWidth="1"/>
    <col min="12460" max="12461" width="16.5703125" style="1" customWidth="1"/>
    <col min="12462" max="12464" width="17.42578125" style="1" customWidth="1"/>
    <col min="12465" max="12465" width="15.5703125" style="1" customWidth="1"/>
    <col min="12466" max="12466" width="16.5703125" style="1" customWidth="1"/>
    <col min="12467" max="12468" width="17.42578125" style="1" customWidth="1"/>
    <col min="12469" max="12503" width="12.140625" style="1" customWidth="1"/>
    <col min="12504" max="12694" width="9.140625" style="1"/>
    <col min="12695" max="12695" width="34.85546875" style="1" customWidth="1"/>
    <col min="12696" max="12696" width="23.140625" style="1" customWidth="1"/>
    <col min="12697" max="12697" width="6.28515625" style="1" customWidth="1"/>
    <col min="12698" max="12698" width="51" style="1" customWidth="1"/>
    <col min="12699" max="12699" width="16.5703125" style="1" customWidth="1"/>
    <col min="12700" max="12700" width="12.85546875" style="1" customWidth="1"/>
    <col min="12701" max="12701" width="15.5703125" style="1" customWidth="1"/>
    <col min="12702" max="12702" width="16.5703125" style="1" customWidth="1"/>
    <col min="12703" max="12703" width="17" style="1" customWidth="1"/>
    <col min="12704" max="12705" width="17.42578125" style="1" customWidth="1"/>
    <col min="12706" max="12707" width="16.5703125" style="1" customWidth="1"/>
    <col min="12708" max="12710" width="17.42578125" style="1" customWidth="1"/>
    <col min="12711" max="12712" width="16.5703125" style="1" customWidth="1"/>
    <col min="12713" max="12715" width="17.42578125" style="1" customWidth="1"/>
    <col min="12716" max="12717" width="16.5703125" style="1" customWidth="1"/>
    <col min="12718" max="12720" width="17.42578125" style="1" customWidth="1"/>
    <col min="12721" max="12721" width="15.5703125" style="1" customWidth="1"/>
    <col min="12722" max="12722" width="16.5703125" style="1" customWidth="1"/>
    <col min="12723" max="12724" width="17.42578125" style="1" customWidth="1"/>
    <col min="12725" max="12759" width="12.140625" style="1" customWidth="1"/>
    <col min="12760" max="12950" width="9.140625" style="1"/>
    <col min="12951" max="12951" width="34.85546875" style="1" customWidth="1"/>
    <col min="12952" max="12952" width="23.140625" style="1" customWidth="1"/>
    <col min="12953" max="12953" width="6.28515625" style="1" customWidth="1"/>
    <col min="12954" max="12954" width="51" style="1" customWidth="1"/>
    <col min="12955" max="12955" width="16.5703125" style="1" customWidth="1"/>
    <col min="12956" max="12956" width="12.85546875" style="1" customWidth="1"/>
    <col min="12957" max="12957" width="15.5703125" style="1" customWidth="1"/>
    <col min="12958" max="12958" width="16.5703125" style="1" customWidth="1"/>
    <col min="12959" max="12959" width="17" style="1" customWidth="1"/>
    <col min="12960" max="12961" width="17.42578125" style="1" customWidth="1"/>
    <col min="12962" max="12963" width="16.5703125" style="1" customWidth="1"/>
    <col min="12964" max="12966" width="17.42578125" style="1" customWidth="1"/>
    <col min="12967" max="12968" width="16.5703125" style="1" customWidth="1"/>
    <col min="12969" max="12971" width="17.42578125" style="1" customWidth="1"/>
    <col min="12972" max="12973" width="16.5703125" style="1" customWidth="1"/>
    <col min="12974" max="12976" width="17.42578125" style="1" customWidth="1"/>
    <col min="12977" max="12977" width="15.5703125" style="1" customWidth="1"/>
    <col min="12978" max="12978" width="16.5703125" style="1" customWidth="1"/>
    <col min="12979" max="12980" width="17.42578125" style="1" customWidth="1"/>
    <col min="12981" max="13015" width="12.140625" style="1" customWidth="1"/>
    <col min="13016" max="13206" width="9.140625" style="1"/>
    <col min="13207" max="13207" width="34.85546875" style="1" customWidth="1"/>
    <col min="13208" max="13208" width="23.140625" style="1" customWidth="1"/>
    <col min="13209" max="13209" width="6.28515625" style="1" customWidth="1"/>
    <col min="13210" max="13210" width="51" style="1" customWidth="1"/>
    <col min="13211" max="13211" width="16.5703125" style="1" customWidth="1"/>
    <col min="13212" max="13212" width="12.85546875" style="1" customWidth="1"/>
    <col min="13213" max="13213" width="15.5703125" style="1" customWidth="1"/>
    <col min="13214" max="13214" width="16.5703125" style="1" customWidth="1"/>
    <col min="13215" max="13215" width="17" style="1" customWidth="1"/>
    <col min="13216" max="13217" width="17.42578125" style="1" customWidth="1"/>
    <col min="13218" max="13219" width="16.5703125" style="1" customWidth="1"/>
    <col min="13220" max="13222" width="17.42578125" style="1" customWidth="1"/>
    <col min="13223" max="13224" width="16.5703125" style="1" customWidth="1"/>
    <col min="13225" max="13227" width="17.42578125" style="1" customWidth="1"/>
    <col min="13228" max="13229" width="16.5703125" style="1" customWidth="1"/>
    <col min="13230" max="13232" width="17.42578125" style="1" customWidth="1"/>
    <col min="13233" max="13233" width="15.5703125" style="1" customWidth="1"/>
    <col min="13234" max="13234" width="16.5703125" style="1" customWidth="1"/>
    <col min="13235" max="13236" width="17.42578125" style="1" customWidth="1"/>
    <col min="13237" max="13271" width="12.140625" style="1" customWidth="1"/>
    <col min="13272" max="13462" width="9.140625" style="1"/>
    <col min="13463" max="13463" width="34.85546875" style="1" customWidth="1"/>
    <col min="13464" max="13464" width="23.140625" style="1" customWidth="1"/>
    <col min="13465" max="13465" width="6.28515625" style="1" customWidth="1"/>
    <col min="13466" max="13466" width="51" style="1" customWidth="1"/>
    <col min="13467" max="13467" width="16.5703125" style="1" customWidth="1"/>
    <col min="13468" max="13468" width="12.85546875" style="1" customWidth="1"/>
    <col min="13469" max="13469" width="15.5703125" style="1" customWidth="1"/>
    <col min="13470" max="13470" width="16.5703125" style="1" customWidth="1"/>
    <col min="13471" max="13471" width="17" style="1" customWidth="1"/>
    <col min="13472" max="13473" width="17.42578125" style="1" customWidth="1"/>
    <col min="13474" max="13475" width="16.5703125" style="1" customWidth="1"/>
    <col min="13476" max="13478" width="17.42578125" style="1" customWidth="1"/>
    <col min="13479" max="13480" width="16.5703125" style="1" customWidth="1"/>
    <col min="13481" max="13483" width="17.42578125" style="1" customWidth="1"/>
    <col min="13484" max="13485" width="16.5703125" style="1" customWidth="1"/>
    <col min="13486" max="13488" width="17.42578125" style="1" customWidth="1"/>
    <col min="13489" max="13489" width="15.5703125" style="1" customWidth="1"/>
    <col min="13490" max="13490" width="16.5703125" style="1" customWidth="1"/>
    <col min="13491" max="13492" width="17.42578125" style="1" customWidth="1"/>
    <col min="13493" max="13527" width="12.140625" style="1" customWidth="1"/>
    <col min="13528" max="13718" width="9.140625" style="1"/>
    <col min="13719" max="13719" width="34.85546875" style="1" customWidth="1"/>
    <col min="13720" max="13720" width="23.140625" style="1" customWidth="1"/>
    <col min="13721" max="13721" width="6.28515625" style="1" customWidth="1"/>
    <col min="13722" max="13722" width="51" style="1" customWidth="1"/>
    <col min="13723" max="13723" width="16.5703125" style="1" customWidth="1"/>
    <col min="13724" max="13724" width="12.85546875" style="1" customWidth="1"/>
    <col min="13725" max="13725" width="15.5703125" style="1" customWidth="1"/>
    <col min="13726" max="13726" width="16.5703125" style="1" customWidth="1"/>
    <col min="13727" max="13727" width="17" style="1" customWidth="1"/>
    <col min="13728" max="13729" width="17.42578125" style="1" customWidth="1"/>
    <col min="13730" max="13731" width="16.5703125" style="1" customWidth="1"/>
    <col min="13732" max="13734" width="17.42578125" style="1" customWidth="1"/>
    <col min="13735" max="13736" width="16.5703125" style="1" customWidth="1"/>
    <col min="13737" max="13739" width="17.42578125" style="1" customWidth="1"/>
    <col min="13740" max="13741" width="16.5703125" style="1" customWidth="1"/>
    <col min="13742" max="13744" width="17.42578125" style="1" customWidth="1"/>
    <col min="13745" max="13745" width="15.5703125" style="1" customWidth="1"/>
    <col min="13746" max="13746" width="16.5703125" style="1" customWidth="1"/>
    <col min="13747" max="13748" width="17.42578125" style="1" customWidth="1"/>
    <col min="13749" max="13783" width="12.140625" style="1" customWidth="1"/>
    <col min="13784" max="13974" width="9.140625" style="1"/>
    <col min="13975" max="13975" width="34.85546875" style="1" customWidth="1"/>
    <col min="13976" max="13976" width="23.140625" style="1" customWidth="1"/>
    <col min="13977" max="13977" width="6.28515625" style="1" customWidth="1"/>
    <col min="13978" max="13978" width="51" style="1" customWidth="1"/>
    <col min="13979" max="13979" width="16.5703125" style="1" customWidth="1"/>
    <col min="13980" max="13980" width="12.85546875" style="1" customWidth="1"/>
    <col min="13981" max="13981" width="15.5703125" style="1" customWidth="1"/>
    <col min="13982" max="13982" width="16.5703125" style="1" customWidth="1"/>
    <col min="13983" max="13983" width="17" style="1" customWidth="1"/>
    <col min="13984" max="13985" width="17.42578125" style="1" customWidth="1"/>
    <col min="13986" max="13987" width="16.5703125" style="1" customWidth="1"/>
    <col min="13988" max="13990" width="17.42578125" style="1" customWidth="1"/>
    <col min="13991" max="13992" width="16.5703125" style="1" customWidth="1"/>
    <col min="13993" max="13995" width="17.42578125" style="1" customWidth="1"/>
    <col min="13996" max="13997" width="16.5703125" style="1" customWidth="1"/>
    <col min="13998" max="14000" width="17.42578125" style="1" customWidth="1"/>
    <col min="14001" max="14001" width="15.5703125" style="1" customWidth="1"/>
    <col min="14002" max="14002" width="16.5703125" style="1" customWidth="1"/>
    <col min="14003" max="14004" width="17.42578125" style="1" customWidth="1"/>
    <col min="14005" max="14039" width="12.140625" style="1" customWidth="1"/>
    <col min="14040" max="14230" width="9.140625" style="1"/>
    <col min="14231" max="14231" width="34.85546875" style="1" customWidth="1"/>
    <col min="14232" max="14232" width="23.140625" style="1" customWidth="1"/>
    <col min="14233" max="14233" width="6.28515625" style="1" customWidth="1"/>
    <col min="14234" max="14234" width="51" style="1" customWidth="1"/>
    <col min="14235" max="14235" width="16.5703125" style="1" customWidth="1"/>
    <col min="14236" max="14236" width="12.85546875" style="1" customWidth="1"/>
    <col min="14237" max="14237" width="15.5703125" style="1" customWidth="1"/>
    <col min="14238" max="14238" width="16.5703125" style="1" customWidth="1"/>
    <col min="14239" max="14239" width="17" style="1" customWidth="1"/>
    <col min="14240" max="14241" width="17.42578125" style="1" customWidth="1"/>
    <col min="14242" max="14243" width="16.5703125" style="1" customWidth="1"/>
    <col min="14244" max="14246" width="17.42578125" style="1" customWidth="1"/>
    <col min="14247" max="14248" width="16.5703125" style="1" customWidth="1"/>
    <col min="14249" max="14251" width="17.42578125" style="1" customWidth="1"/>
    <col min="14252" max="14253" width="16.5703125" style="1" customWidth="1"/>
    <col min="14254" max="14256" width="17.42578125" style="1" customWidth="1"/>
    <col min="14257" max="14257" width="15.5703125" style="1" customWidth="1"/>
    <col min="14258" max="14258" width="16.5703125" style="1" customWidth="1"/>
    <col min="14259" max="14260" width="17.42578125" style="1" customWidth="1"/>
    <col min="14261" max="14295" width="12.140625" style="1" customWidth="1"/>
    <col min="14296" max="14486" width="9.140625" style="1"/>
    <col min="14487" max="14487" width="34.85546875" style="1" customWidth="1"/>
    <col min="14488" max="14488" width="23.140625" style="1" customWidth="1"/>
    <col min="14489" max="14489" width="6.28515625" style="1" customWidth="1"/>
    <col min="14490" max="14490" width="51" style="1" customWidth="1"/>
    <col min="14491" max="14491" width="16.5703125" style="1" customWidth="1"/>
    <col min="14492" max="14492" width="12.85546875" style="1" customWidth="1"/>
    <col min="14493" max="14493" width="15.5703125" style="1" customWidth="1"/>
    <col min="14494" max="14494" width="16.5703125" style="1" customWidth="1"/>
    <col min="14495" max="14495" width="17" style="1" customWidth="1"/>
    <col min="14496" max="14497" width="17.42578125" style="1" customWidth="1"/>
    <col min="14498" max="14499" width="16.5703125" style="1" customWidth="1"/>
    <col min="14500" max="14502" width="17.42578125" style="1" customWidth="1"/>
    <col min="14503" max="14504" width="16.5703125" style="1" customWidth="1"/>
    <col min="14505" max="14507" width="17.42578125" style="1" customWidth="1"/>
    <col min="14508" max="14509" width="16.5703125" style="1" customWidth="1"/>
    <col min="14510" max="14512" width="17.42578125" style="1" customWidth="1"/>
    <col min="14513" max="14513" width="15.5703125" style="1" customWidth="1"/>
    <col min="14514" max="14514" width="16.5703125" style="1" customWidth="1"/>
    <col min="14515" max="14516" width="17.42578125" style="1" customWidth="1"/>
    <col min="14517" max="14551" width="12.140625" style="1" customWidth="1"/>
    <col min="14552" max="14742" width="9.140625" style="1"/>
    <col min="14743" max="14743" width="34.85546875" style="1" customWidth="1"/>
    <col min="14744" max="14744" width="23.140625" style="1" customWidth="1"/>
    <col min="14745" max="14745" width="6.28515625" style="1" customWidth="1"/>
    <col min="14746" max="14746" width="51" style="1" customWidth="1"/>
    <col min="14747" max="14747" width="16.5703125" style="1" customWidth="1"/>
    <col min="14748" max="14748" width="12.85546875" style="1" customWidth="1"/>
    <col min="14749" max="14749" width="15.5703125" style="1" customWidth="1"/>
    <col min="14750" max="14750" width="16.5703125" style="1" customWidth="1"/>
    <col min="14751" max="14751" width="17" style="1" customWidth="1"/>
    <col min="14752" max="14753" width="17.42578125" style="1" customWidth="1"/>
    <col min="14754" max="14755" width="16.5703125" style="1" customWidth="1"/>
    <col min="14756" max="14758" width="17.42578125" style="1" customWidth="1"/>
    <col min="14759" max="14760" width="16.5703125" style="1" customWidth="1"/>
    <col min="14761" max="14763" width="17.42578125" style="1" customWidth="1"/>
    <col min="14764" max="14765" width="16.5703125" style="1" customWidth="1"/>
    <col min="14766" max="14768" width="17.42578125" style="1" customWidth="1"/>
    <col min="14769" max="14769" width="15.5703125" style="1" customWidth="1"/>
    <col min="14770" max="14770" width="16.5703125" style="1" customWidth="1"/>
    <col min="14771" max="14772" width="17.42578125" style="1" customWidth="1"/>
    <col min="14773" max="14807" width="12.140625" style="1" customWidth="1"/>
    <col min="14808" max="14998" width="9.140625" style="1"/>
    <col min="14999" max="14999" width="34.85546875" style="1" customWidth="1"/>
    <col min="15000" max="15000" width="23.140625" style="1" customWidth="1"/>
    <col min="15001" max="15001" width="6.28515625" style="1" customWidth="1"/>
    <col min="15002" max="15002" width="51" style="1" customWidth="1"/>
    <col min="15003" max="15003" width="16.5703125" style="1" customWidth="1"/>
    <col min="15004" max="15004" width="12.85546875" style="1" customWidth="1"/>
    <col min="15005" max="15005" width="15.5703125" style="1" customWidth="1"/>
    <col min="15006" max="15006" width="16.5703125" style="1" customWidth="1"/>
    <col min="15007" max="15007" width="17" style="1" customWidth="1"/>
    <col min="15008" max="15009" width="17.42578125" style="1" customWidth="1"/>
    <col min="15010" max="15011" width="16.5703125" style="1" customWidth="1"/>
    <col min="15012" max="15014" width="17.42578125" style="1" customWidth="1"/>
    <col min="15015" max="15016" width="16.5703125" style="1" customWidth="1"/>
    <col min="15017" max="15019" width="17.42578125" style="1" customWidth="1"/>
    <col min="15020" max="15021" width="16.5703125" style="1" customWidth="1"/>
    <col min="15022" max="15024" width="17.42578125" style="1" customWidth="1"/>
    <col min="15025" max="15025" width="15.5703125" style="1" customWidth="1"/>
    <col min="15026" max="15026" width="16.5703125" style="1" customWidth="1"/>
    <col min="15027" max="15028" width="17.42578125" style="1" customWidth="1"/>
    <col min="15029" max="15063" width="12.140625" style="1" customWidth="1"/>
    <col min="15064" max="15254" width="9.140625" style="1"/>
    <col min="15255" max="15255" width="34.85546875" style="1" customWidth="1"/>
    <col min="15256" max="15256" width="23.140625" style="1" customWidth="1"/>
    <col min="15257" max="15257" width="6.28515625" style="1" customWidth="1"/>
    <col min="15258" max="15258" width="51" style="1" customWidth="1"/>
    <col min="15259" max="15259" width="16.5703125" style="1" customWidth="1"/>
    <col min="15260" max="15260" width="12.85546875" style="1" customWidth="1"/>
    <col min="15261" max="15261" width="15.5703125" style="1" customWidth="1"/>
    <col min="15262" max="15262" width="16.5703125" style="1" customWidth="1"/>
    <col min="15263" max="15263" width="17" style="1" customWidth="1"/>
    <col min="15264" max="15265" width="17.42578125" style="1" customWidth="1"/>
    <col min="15266" max="15267" width="16.5703125" style="1" customWidth="1"/>
    <col min="15268" max="15270" width="17.42578125" style="1" customWidth="1"/>
    <col min="15271" max="15272" width="16.5703125" style="1" customWidth="1"/>
    <col min="15273" max="15275" width="17.42578125" style="1" customWidth="1"/>
    <col min="15276" max="15277" width="16.5703125" style="1" customWidth="1"/>
    <col min="15278" max="15280" width="17.42578125" style="1" customWidth="1"/>
    <col min="15281" max="15281" width="15.5703125" style="1" customWidth="1"/>
    <col min="15282" max="15282" width="16.5703125" style="1" customWidth="1"/>
    <col min="15283" max="15284" width="17.42578125" style="1" customWidth="1"/>
    <col min="15285" max="15319" width="12.140625" style="1" customWidth="1"/>
    <col min="15320" max="15510" width="9.140625" style="1"/>
    <col min="15511" max="15511" width="34.85546875" style="1" customWidth="1"/>
    <col min="15512" max="15512" width="23.140625" style="1" customWidth="1"/>
    <col min="15513" max="15513" width="6.28515625" style="1" customWidth="1"/>
    <col min="15514" max="15514" width="51" style="1" customWidth="1"/>
    <col min="15515" max="15515" width="16.5703125" style="1" customWidth="1"/>
    <col min="15516" max="15516" width="12.85546875" style="1" customWidth="1"/>
    <col min="15517" max="15517" width="15.5703125" style="1" customWidth="1"/>
    <col min="15518" max="15518" width="16.5703125" style="1" customWidth="1"/>
    <col min="15519" max="15519" width="17" style="1" customWidth="1"/>
    <col min="15520" max="15521" width="17.42578125" style="1" customWidth="1"/>
    <col min="15522" max="15523" width="16.5703125" style="1" customWidth="1"/>
    <col min="15524" max="15526" width="17.42578125" style="1" customWidth="1"/>
    <col min="15527" max="15528" width="16.5703125" style="1" customWidth="1"/>
    <col min="15529" max="15531" width="17.42578125" style="1" customWidth="1"/>
    <col min="15532" max="15533" width="16.5703125" style="1" customWidth="1"/>
    <col min="15534" max="15536" width="17.42578125" style="1" customWidth="1"/>
    <col min="15537" max="15537" width="15.5703125" style="1" customWidth="1"/>
    <col min="15538" max="15538" width="16.5703125" style="1" customWidth="1"/>
    <col min="15539" max="15540" width="17.42578125" style="1" customWidth="1"/>
    <col min="15541" max="15575" width="12.140625" style="1" customWidth="1"/>
    <col min="15576" max="15766" width="9.140625" style="1"/>
    <col min="15767" max="15767" width="34.85546875" style="1" customWidth="1"/>
    <col min="15768" max="15768" width="23.140625" style="1" customWidth="1"/>
    <col min="15769" max="15769" width="6.28515625" style="1" customWidth="1"/>
    <col min="15770" max="15770" width="51" style="1" customWidth="1"/>
    <col min="15771" max="15771" width="16.5703125" style="1" customWidth="1"/>
    <col min="15772" max="15772" width="12.85546875" style="1" customWidth="1"/>
    <col min="15773" max="15773" width="15.5703125" style="1" customWidth="1"/>
    <col min="15774" max="15774" width="16.5703125" style="1" customWidth="1"/>
    <col min="15775" max="15775" width="17" style="1" customWidth="1"/>
    <col min="15776" max="15777" width="17.42578125" style="1" customWidth="1"/>
    <col min="15778" max="15779" width="16.5703125" style="1" customWidth="1"/>
    <col min="15780" max="15782" width="17.42578125" style="1" customWidth="1"/>
    <col min="15783" max="15784" width="16.5703125" style="1" customWidth="1"/>
    <col min="15785" max="15787" width="17.42578125" style="1" customWidth="1"/>
    <col min="15788" max="15789" width="16.5703125" style="1" customWidth="1"/>
    <col min="15790" max="15792" width="17.42578125" style="1" customWidth="1"/>
    <col min="15793" max="15793" width="15.5703125" style="1" customWidth="1"/>
    <col min="15794" max="15794" width="16.5703125" style="1" customWidth="1"/>
    <col min="15795" max="15796" width="17.42578125" style="1" customWidth="1"/>
    <col min="15797" max="15831" width="12.140625" style="1" customWidth="1"/>
    <col min="15832" max="16384" width="9.140625" style="1"/>
  </cols>
  <sheetData>
    <row r="1" spans="1:11" s="126" customFormat="1">
      <c r="E1" s="126" t="s">
        <v>220</v>
      </c>
      <c r="H1" s="38"/>
      <c r="I1" s="38"/>
      <c r="J1" s="40"/>
      <c r="K1" s="40"/>
    </row>
    <row r="2" spans="1:11" s="126" customFormat="1">
      <c r="E2" s="126" t="s">
        <v>223</v>
      </c>
      <c r="H2" s="38"/>
      <c r="I2" s="38"/>
      <c r="J2" s="40"/>
      <c r="K2" s="40"/>
    </row>
    <row r="3" spans="1:11" s="126" customFormat="1">
      <c r="H3" s="38"/>
      <c r="I3" s="38"/>
      <c r="J3" s="40"/>
      <c r="K3" s="40"/>
    </row>
    <row r="4" spans="1:11">
      <c r="A4" s="1" t="s">
        <v>64</v>
      </c>
      <c r="E4" s="126" t="s">
        <v>108</v>
      </c>
      <c r="H4" s="1"/>
      <c r="I4" s="1"/>
      <c r="J4" s="17"/>
      <c r="K4" s="17"/>
    </row>
    <row r="5" spans="1:11">
      <c r="A5" s="1" t="s">
        <v>62</v>
      </c>
      <c r="E5" s="126" t="s">
        <v>222</v>
      </c>
      <c r="H5" s="1"/>
      <c r="I5" s="1"/>
      <c r="J5" s="17"/>
      <c r="K5" s="59"/>
    </row>
    <row r="6" spans="1:11">
      <c r="A6" s="1" t="s">
        <v>66</v>
      </c>
      <c r="H6" s="1"/>
      <c r="I6" s="1"/>
      <c r="J6" s="17"/>
      <c r="K6" s="59"/>
    </row>
    <row r="7" spans="1:11" ht="15" customHeight="1">
      <c r="A7" s="17"/>
      <c r="B7" s="17"/>
      <c r="C7" s="17"/>
      <c r="D7" s="17"/>
      <c r="E7" s="17"/>
      <c r="F7" s="17"/>
      <c r="G7" s="17"/>
      <c r="H7" s="1"/>
      <c r="I7" s="1"/>
      <c r="J7" s="17"/>
      <c r="K7" s="59"/>
    </row>
    <row r="8" spans="1:11" ht="15" customHeight="1">
      <c r="A8" s="174" t="s">
        <v>44</v>
      </c>
      <c r="B8" s="174"/>
      <c r="C8" s="174"/>
      <c r="D8" s="174"/>
      <c r="E8" s="174"/>
      <c r="F8" s="174"/>
      <c r="G8" s="174"/>
      <c r="H8" s="174"/>
      <c r="I8" s="1"/>
      <c r="J8" s="17"/>
      <c r="K8" s="59"/>
    </row>
    <row r="9" spans="1:11" ht="15" customHeight="1">
      <c r="A9" s="174" t="s">
        <v>55</v>
      </c>
      <c r="B9" s="174"/>
      <c r="C9" s="174"/>
      <c r="D9" s="174"/>
      <c r="E9" s="174"/>
      <c r="F9" s="174"/>
      <c r="G9" s="174"/>
      <c r="H9" s="174"/>
      <c r="I9" s="1"/>
      <c r="J9" s="17"/>
      <c r="K9" s="59"/>
    </row>
    <row r="10" spans="1:11" ht="15" customHeight="1">
      <c r="A10" s="175" t="s">
        <v>214</v>
      </c>
      <c r="B10" s="175"/>
      <c r="C10" s="175"/>
      <c r="D10" s="175"/>
      <c r="E10" s="175"/>
      <c r="F10" s="175"/>
      <c r="G10" s="175"/>
      <c r="H10" s="175"/>
      <c r="I10" s="1"/>
      <c r="J10" s="17"/>
      <c r="K10" s="59"/>
    </row>
    <row r="11" spans="1:11" ht="31.5" customHeight="1">
      <c r="A11" s="176" t="s">
        <v>0</v>
      </c>
      <c r="B11" s="176" t="s">
        <v>1</v>
      </c>
      <c r="C11" s="160" t="s">
        <v>47</v>
      </c>
      <c r="D11" s="161"/>
      <c r="E11" s="176" t="s">
        <v>45</v>
      </c>
      <c r="F11" s="176" t="s">
        <v>119</v>
      </c>
      <c r="G11" s="176" t="s">
        <v>120</v>
      </c>
      <c r="H11" s="176" t="s">
        <v>217</v>
      </c>
      <c r="I11" s="160" t="s">
        <v>46</v>
      </c>
      <c r="J11" s="161"/>
      <c r="K11" s="60"/>
    </row>
    <row r="12" spans="1:11" ht="15" customHeight="1">
      <c r="A12" s="177"/>
      <c r="B12" s="177"/>
      <c r="C12" s="162"/>
      <c r="D12" s="163"/>
      <c r="E12" s="177"/>
      <c r="F12" s="177"/>
      <c r="G12" s="177"/>
      <c r="H12" s="177"/>
      <c r="I12" s="172"/>
      <c r="J12" s="173"/>
      <c r="K12" s="60"/>
    </row>
    <row r="13" spans="1:11" ht="55.5" customHeight="1">
      <c r="A13" s="178"/>
      <c r="B13" s="178"/>
      <c r="C13" s="2" t="s">
        <v>116</v>
      </c>
      <c r="D13" s="72" t="s">
        <v>2</v>
      </c>
      <c r="E13" s="178"/>
      <c r="F13" s="179"/>
      <c r="G13" s="178"/>
      <c r="H13" s="178"/>
      <c r="I13" s="162"/>
      <c r="J13" s="163"/>
      <c r="K13" s="60"/>
    </row>
    <row r="14" spans="1:11">
      <c r="A14" s="3" t="s">
        <v>109</v>
      </c>
      <c r="B14" s="3" t="s">
        <v>110</v>
      </c>
      <c r="C14" s="3"/>
      <c r="D14" s="3" t="s">
        <v>114</v>
      </c>
      <c r="E14" s="3" t="s">
        <v>111</v>
      </c>
      <c r="F14" s="139" t="s">
        <v>112</v>
      </c>
      <c r="G14" s="140"/>
      <c r="H14" s="141"/>
      <c r="I14" s="115" t="s">
        <v>113</v>
      </c>
      <c r="J14" s="116"/>
      <c r="K14" s="61"/>
    </row>
    <row r="15" spans="1:11" ht="27" customHeight="1">
      <c r="A15" s="7"/>
      <c r="B15" s="7"/>
      <c r="C15" s="10" t="s">
        <v>5</v>
      </c>
      <c r="D15" s="11" t="s">
        <v>27</v>
      </c>
      <c r="E15" s="7"/>
      <c r="F15" s="20"/>
      <c r="G15" s="20"/>
      <c r="H15" s="20"/>
      <c r="I15" s="73"/>
      <c r="J15" s="74"/>
      <c r="K15" s="52"/>
    </row>
    <row r="16" spans="1:11" ht="36.75" customHeight="1">
      <c r="A16" s="75" t="s">
        <v>79</v>
      </c>
      <c r="B16" s="7"/>
      <c r="C16" s="10" t="s">
        <v>59</v>
      </c>
      <c r="D16" s="11"/>
      <c r="E16" s="7"/>
      <c r="F16" s="20"/>
      <c r="G16" s="20"/>
      <c r="H16" s="20"/>
      <c r="I16" s="76"/>
      <c r="J16" s="77"/>
      <c r="K16" s="51" t="s">
        <v>187</v>
      </c>
    </row>
    <row r="17" spans="1:11" ht="36">
      <c r="A17" s="64" t="s">
        <v>75</v>
      </c>
      <c r="B17" s="8" t="s">
        <v>80</v>
      </c>
      <c r="C17" s="13"/>
      <c r="D17" s="8" t="s">
        <v>56</v>
      </c>
      <c r="E17" s="8"/>
      <c r="F17" s="21">
        <f>F44+F71</f>
        <v>56012</v>
      </c>
      <c r="G17" s="21">
        <f>G44+G71</f>
        <v>56544</v>
      </c>
      <c r="H17" s="21">
        <f>H44+H71</f>
        <v>57362</v>
      </c>
      <c r="I17" s="170"/>
      <c r="J17" s="171"/>
      <c r="K17" s="71"/>
    </row>
    <row r="18" spans="1:11" ht="36">
      <c r="A18" s="64" t="s">
        <v>67</v>
      </c>
      <c r="B18" s="8" t="s">
        <v>83</v>
      </c>
      <c r="C18" s="13"/>
      <c r="D18" s="8" t="s">
        <v>56</v>
      </c>
      <c r="E18" s="8"/>
      <c r="F18" s="21">
        <f t="shared" ref="F18:H30" si="0">F45+F72</f>
        <v>49269</v>
      </c>
      <c r="G18" s="21">
        <f t="shared" si="0"/>
        <v>49732</v>
      </c>
      <c r="H18" s="21">
        <f t="shared" si="0"/>
        <v>50442</v>
      </c>
      <c r="I18" s="170"/>
      <c r="J18" s="171"/>
      <c r="K18" s="71"/>
    </row>
    <row r="19" spans="1:11" ht="48">
      <c r="A19" s="64" t="s">
        <v>174</v>
      </c>
      <c r="B19" s="8" t="s">
        <v>80</v>
      </c>
      <c r="C19" s="13"/>
      <c r="D19" s="8" t="s">
        <v>56</v>
      </c>
      <c r="E19" s="8"/>
      <c r="F19" s="21">
        <f t="shared" si="0"/>
        <v>68977</v>
      </c>
      <c r="G19" s="21">
        <f t="shared" si="0"/>
        <v>69625</v>
      </c>
      <c r="H19" s="21">
        <f t="shared" si="0"/>
        <v>70619</v>
      </c>
      <c r="I19" s="170"/>
      <c r="J19" s="171"/>
      <c r="K19" s="71"/>
    </row>
    <row r="20" spans="1:11" ht="48">
      <c r="A20" s="64" t="s">
        <v>68</v>
      </c>
      <c r="B20" s="8" t="s">
        <v>83</v>
      </c>
      <c r="C20" s="13"/>
      <c r="D20" s="8" t="s">
        <v>56</v>
      </c>
      <c r="E20" s="8"/>
      <c r="F20" s="21">
        <f t="shared" si="0"/>
        <v>49269</v>
      </c>
      <c r="G20" s="21">
        <f t="shared" si="0"/>
        <v>49732</v>
      </c>
      <c r="H20" s="21">
        <f t="shared" si="0"/>
        <v>50442</v>
      </c>
      <c r="I20" s="170"/>
      <c r="J20" s="171"/>
      <c r="K20" s="71"/>
    </row>
    <row r="21" spans="1:11" ht="48">
      <c r="A21" s="64" t="s">
        <v>69</v>
      </c>
      <c r="B21" s="8" t="s">
        <v>83</v>
      </c>
      <c r="C21" s="13"/>
      <c r="D21" s="8" t="s">
        <v>56</v>
      </c>
      <c r="E21" s="8"/>
      <c r="F21" s="21">
        <f t="shared" si="0"/>
        <v>49269</v>
      </c>
      <c r="G21" s="21">
        <f t="shared" si="0"/>
        <v>49732</v>
      </c>
      <c r="H21" s="21">
        <f t="shared" si="0"/>
        <v>50442</v>
      </c>
      <c r="I21" s="170"/>
      <c r="J21" s="171"/>
      <c r="K21" s="71"/>
    </row>
    <row r="22" spans="1:11" ht="48">
      <c r="A22" s="18" t="s">
        <v>70</v>
      </c>
      <c r="B22" s="18" t="s">
        <v>82</v>
      </c>
      <c r="C22" s="13"/>
      <c r="D22" s="8" t="s">
        <v>56</v>
      </c>
      <c r="E22" s="8"/>
      <c r="F22" s="21">
        <f t="shared" si="0"/>
        <v>73128</v>
      </c>
      <c r="G22" s="21">
        <f t="shared" si="0"/>
        <v>73591</v>
      </c>
      <c r="H22" s="21">
        <f t="shared" si="0"/>
        <v>74301</v>
      </c>
      <c r="I22" s="170"/>
      <c r="J22" s="171"/>
      <c r="K22" s="71"/>
    </row>
    <row r="23" spans="1:11" ht="96">
      <c r="A23" s="22" t="s">
        <v>71</v>
      </c>
      <c r="B23" s="22" t="s">
        <v>82</v>
      </c>
      <c r="C23" s="13"/>
      <c r="D23" s="8" t="s">
        <v>56</v>
      </c>
      <c r="E23" s="8"/>
      <c r="F23" s="21">
        <f t="shared" si="0"/>
        <v>124437</v>
      </c>
      <c r="G23" s="21">
        <f t="shared" si="0"/>
        <v>125640</v>
      </c>
      <c r="H23" s="21">
        <f t="shared" si="0"/>
        <v>127488</v>
      </c>
      <c r="I23" s="170"/>
      <c r="J23" s="171"/>
      <c r="K23" s="71"/>
    </row>
    <row r="24" spans="1:11" ht="96">
      <c r="A24" s="22" t="s">
        <v>76</v>
      </c>
      <c r="B24" s="22" t="s">
        <v>81</v>
      </c>
      <c r="C24" s="13"/>
      <c r="D24" s="8" t="s">
        <v>56</v>
      </c>
      <c r="E24" s="8"/>
      <c r="F24" s="21">
        <f t="shared" si="0"/>
        <v>272227</v>
      </c>
      <c r="G24" s="21">
        <f t="shared" si="0"/>
        <v>274890</v>
      </c>
      <c r="H24" s="21">
        <f t="shared" si="0"/>
        <v>278975</v>
      </c>
      <c r="I24" s="170"/>
      <c r="J24" s="171"/>
      <c r="K24" s="71"/>
    </row>
    <row r="25" spans="1:11" ht="96">
      <c r="A25" s="22" t="s">
        <v>72</v>
      </c>
      <c r="B25" s="22" t="s">
        <v>82</v>
      </c>
      <c r="C25" s="13"/>
      <c r="D25" s="8" t="s">
        <v>56</v>
      </c>
      <c r="E25" s="8"/>
      <c r="F25" s="21">
        <f t="shared" si="0"/>
        <v>237894</v>
      </c>
      <c r="G25" s="21">
        <f t="shared" si="0"/>
        <v>240209</v>
      </c>
      <c r="H25" s="21">
        <f t="shared" si="0"/>
        <v>243762</v>
      </c>
      <c r="I25" s="170"/>
      <c r="J25" s="171"/>
      <c r="K25" s="71"/>
    </row>
    <row r="26" spans="1:11" ht="24">
      <c r="A26" s="18" t="s">
        <v>77</v>
      </c>
      <c r="B26" s="18" t="s">
        <v>80</v>
      </c>
      <c r="C26" s="13"/>
      <c r="D26" s="8" t="s">
        <v>56</v>
      </c>
      <c r="E26" s="8"/>
      <c r="F26" s="21">
        <f t="shared" si="0"/>
        <v>74922</v>
      </c>
      <c r="G26" s="21">
        <f t="shared" si="0"/>
        <v>75641</v>
      </c>
      <c r="H26" s="21">
        <f t="shared" si="0"/>
        <v>76744</v>
      </c>
      <c r="I26" s="170"/>
      <c r="J26" s="171"/>
      <c r="K26" s="71"/>
    </row>
    <row r="27" spans="1:11" ht="24">
      <c r="A27" s="64" t="s">
        <v>73</v>
      </c>
      <c r="B27" s="8" t="s">
        <v>83</v>
      </c>
      <c r="C27" s="13"/>
      <c r="D27" s="8" t="s">
        <v>56</v>
      </c>
      <c r="E27" s="8"/>
      <c r="F27" s="21">
        <f t="shared" si="0"/>
        <v>65752</v>
      </c>
      <c r="G27" s="21">
        <f t="shared" si="0"/>
        <v>66377</v>
      </c>
      <c r="H27" s="21">
        <f t="shared" si="0"/>
        <v>67337</v>
      </c>
      <c r="I27" s="170"/>
      <c r="J27" s="171"/>
      <c r="K27" s="71"/>
    </row>
    <row r="28" spans="1:11" ht="24">
      <c r="A28" s="18" t="s">
        <v>78</v>
      </c>
      <c r="B28" s="18" t="s">
        <v>80</v>
      </c>
      <c r="C28" s="13"/>
      <c r="D28" s="8" t="s">
        <v>56</v>
      </c>
      <c r="E28" s="8"/>
      <c r="F28" s="21">
        <f t="shared" si="0"/>
        <v>64413</v>
      </c>
      <c r="G28" s="21">
        <f t="shared" si="0"/>
        <v>65025</v>
      </c>
      <c r="H28" s="21">
        <f t="shared" si="0"/>
        <v>65965</v>
      </c>
      <c r="I28" s="170"/>
      <c r="J28" s="171"/>
      <c r="K28" s="71"/>
    </row>
    <row r="29" spans="1:11" ht="24">
      <c r="A29" s="64" t="s">
        <v>74</v>
      </c>
      <c r="B29" s="8" t="s">
        <v>83</v>
      </c>
      <c r="C29" s="13"/>
      <c r="D29" s="8" t="s">
        <v>56</v>
      </c>
      <c r="E29" s="8"/>
      <c r="F29" s="21">
        <f t="shared" si="0"/>
        <v>56659</v>
      </c>
      <c r="G29" s="21">
        <f t="shared" si="0"/>
        <v>57191</v>
      </c>
      <c r="H29" s="21">
        <f t="shared" si="0"/>
        <v>58009</v>
      </c>
      <c r="I29" s="170"/>
      <c r="J29" s="171"/>
      <c r="K29" s="71"/>
    </row>
    <row r="30" spans="1:11">
      <c r="A30" s="113"/>
      <c r="B30" s="8"/>
      <c r="C30" s="13"/>
      <c r="D30" s="8"/>
      <c r="E30" s="8"/>
      <c r="F30" s="21">
        <f t="shared" si="0"/>
        <v>0</v>
      </c>
      <c r="G30" s="21">
        <f t="shared" si="0"/>
        <v>0</v>
      </c>
      <c r="H30" s="21">
        <f t="shared" si="0"/>
        <v>0</v>
      </c>
      <c r="I30" s="170"/>
      <c r="J30" s="171"/>
      <c r="K30" s="71"/>
    </row>
    <row r="31" spans="1:11" ht="27" customHeight="1">
      <c r="A31" s="75" t="s">
        <v>84</v>
      </c>
      <c r="B31" s="7"/>
      <c r="C31" s="10" t="s">
        <v>115</v>
      </c>
      <c r="D31" s="11"/>
      <c r="E31" s="7"/>
      <c r="F31" s="20"/>
      <c r="G31" s="20"/>
      <c r="H31" s="20"/>
      <c r="I31" s="73"/>
      <c r="J31" s="74"/>
      <c r="K31" s="51" t="s">
        <v>188</v>
      </c>
    </row>
    <row r="32" spans="1:11" ht="24">
      <c r="A32" s="8" t="s">
        <v>179</v>
      </c>
      <c r="B32" s="8" t="s">
        <v>85</v>
      </c>
      <c r="C32" s="13"/>
      <c r="D32" s="8" t="s">
        <v>56</v>
      </c>
      <c r="E32" s="8"/>
      <c r="F32" s="21">
        <f t="shared" ref="F32:H41" si="1">F59+F86</f>
        <v>17633.79</v>
      </c>
      <c r="G32" s="21">
        <f t="shared" si="1"/>
        <v>17633.79</v>
      </c>
      <c r="H32" s="21">
        <f t="shared" si="1"/>
        <v>17633.79</v>
      </c>
      <c r="I32" s="113"/>
      <c r="J32" s="114"/>
      <c r="K32" s="51"/>
    </row>
    <row r="33" spans="1:11" ht="36">
      <c r="A33" s="8" t="s">
        <v>180</v>
      </c>
      <c r="B33" s="8" t="s">
        <v>86</v>
      </c>
      <c r="C33" s="13"/>
      <c r="D33" s="8" t="s">
        <v>56</v>
      </c>
      <c r="E33" s="8"/>
      <c r="F33" s="21">
        <f t="shared" si="1"/>
        <v>17633.79</v>
      </c>
      <c r="G33" s="21">
        <f t="shared" si="1"/>
        <v>17633.79</v>
      </c>
      <c r="H33" s="21">
        <f t="shared" si="1"/>
        <v>17633.79</v>
      </c>
      <c r="I33" s="113"/>
      <c r="J33" s="114"/>
      <c r="K33" s="51"/>
    </row>
    <row r="34" spans="1:11" ht="30" customHeight="1">
      <c r="A34" s="8" t="s">
        <v>181</v>
      </c>
      <c r="B34" s="8" t="s">
        <v>87</v>
      </c>
      <c r="C34" s="13"/>
      <c r="D34" s="8" t="s">
        <v>56</v>
      </c>
      <c r="E34" s="8"/>
      <c r="F34" s="21">
        <f t="shared" si="1"/>
        <v>17633.79</v>
      </c>
      <c r="G34" s="21">
        <f t="shared" si="1"/>
        <v>17633.79</v>
      </c>
      <c r="H34" s="21">
        <f t="shared" si="1"/>
        <v>17633.79</v>
      </c>
      <c r="I34" s="113"/>
      <c r="J34" s="114"/>
      <c r="K34" s="51"/>
    </row>
    <row r="35" spans="1:11" ht="36">
      <c r="A35" s="8" t="s">
        <v>215</v>
      </c>
      <c r="B35" s="8" t="s">
        <v>88</v>
      </c>
      <c r="C35" s="13"/>
      <c r="D35" s="8" t="s">
        <v>56</v>
      </c>
      <c r="E35" s="8"/>
      <c r="F35" s="21">
        <f t="shared" si="1"/>
        <v>13225.34</v>
      </c>
      <c r="G35" s="21">
        <f t="shared" si="1"/>
        <v>13225.34</v>
      </c>
      <c r="H35" s="21">
        <f t="shared" si="1"/>
        <v>13225.34</v>
      </c>
      <c r="I35" s="113"/>
      <c r="J35" s="114"/>
      <c r="K35" s="51"/>
    </row>
    <row r="36" spans="1:11" ht="36">
      <c r="A36" s="8" t="s">
        <v>182</v>
      </c>
      <c r="B36" s="8" t="s">
        <v>89</v>
      </c>
      <c r="C36" s="13"/>
      <c r="D36" s="8" t="s">
        <v>56</v>
      </c>
      <c r="E36" s="8"/>
      <c r="F36" s="21">
        <f t="shared" si="1"/>
        <v>2997.74</v>
      </c>
      <c r="G36" s="21">
        <f t="shared" si="1"/>
        <v>2997.74</v>
      </c>
      <c r="H36" s="21">
        <f t="shared" si="1"/>
        <v>2997.74</v>
      </c>
      <c r="I36" s="113"/>
      <c r="J36" s="114"/>
      <c r="K36" s="51"/>
    </row>
    <row r="37" spans="1:11" ht="36">
      <c r="A37" s="22" t="s">
        <v>183</v>
      </c>
      <c r="B37" s="22" t="s">
        <v>90</v>
      </c>
      <c r="C37" s="13"/>
      <c r="D37" s="8" t="s">
        <v>56</v>
      </c>
      <c r="E37" s="8"/>
      <c r="F37" s="21">
        <f t="shared" si="1"/>
        <v>21108.77</v>
      </c>
      <c r="G37" s="21">
        <f t="shared" si="1"/>
        <v>21108.77</v>
      </c>
      <c r="H37" s="21">
        <f t="shared" si="1"/>
        <v>21108.77</v>
      </c>
      <c r="I37" s="113"/>
      <c r="J37" s="114"/>
      <c r="K37" s="51"/>
    </row>
    <row r="38" spans="1:11" ht="36">
      <c r="A38" s="22" t="s">
        <v>184</v>
      </c>
      <c r="B38" s="22" t="s">
        <v>91</v>
      </c>
      <c r="C38" s="13"/>
      <c r="D38" s="8" t="s">
        <v>56</v>
      </c>
      <c r="E38" s="8"/>
      <c r="F38" s="21">
        <f t="shared" si="1"/>
        <v>21108.77</v>
      </c>
      <c r="G38" s="21">
        <f t="shared" si="1"/>
        <v>21108.77</v>
      </c>
      <c r="H38" s="21">
        <f t="shared" si="1"/>
        <v>21108.77</v>
      </c>
      <c r="I38" s="113"/>
      <c r="J38" s="114"/>
      <c r="K38" s="51"/>
    </row>
    <row r="39" spans="1:11" ht="24">
      <c r="A39" s="22" t="s">
        <v>185</v>
      </c>
      <c r="B39" s="22" t="s">
        <v>92</v>
      </c>
      <c r="C39" s="13"/>
      <c r="D39" s="8" t="s">
        <v>56</v>
      </c>
      <c r="E39" s="8"/>
      <c r="F39" s="21">
        <f t="shared" si="1"/>
        <v>21108.77</v>
      </c>
      <c r="G39" s="21">
        <f t="shared" si="1"/>
        <v>21108.77</v>
      </c>
      <c r="H39" s="21">
        <f t="shared" si="1"/>
        <v>21108.77</v>
      </c>
      <c r="I39" s="113"/>
      <c r="J39" s="114"/>
      <c r="K39" s="51"/>
    </row>
    <row r="40" spans="1:11" ht="36">
      <c r="A40" s="22" t="s">
        <v>216</v>
      </c>
      <c r="B40" s="22" t="s">
        <v>93</v>
      </c>
      <c r="C40" s="13"/>
      <c r="D40" s="8" t="s">
        <v>56</v>
      </c>
      <c r="E40" s="8"/>
      <c r="F40" s="21">
        <f t="shared" si="1"/>
        <v>15831.58</v>
      </c>
      <c r="G40" s="21">
        <f t="shared" si="1"/>
        <v>15831.58</v>
      </c>
      <c r="H40" s="21">
        <f t="shared" si="1"/>
        <v>15831.58</v>
      </c>
      <c r="I40" s="113"/>
      <c r="J40" s="114"/>
      <c r="K40" s="51"/>
    </row>
    <row r="41" spans="1:11" ht="36">
      <c r="A41" s="22" t="s">
        <v>186</v>
      </c>
      <c r="B41" s="22" t="s">
        <v>94</v>
      </c>
      <c r="C41" s="13"/>
      <c r="D41" s="8" t="s">
        <v>56</v>
      </c>
      <c r="E41" s="8"/>
      <c r="F41" s="21">
        <f t="shared" si="1"/>
        <v>3588.49</v>
      </c>
      <c r="G41" s="21">
        <f t="shared" si="1"/>
        <v>3588.49</v>
      </c>
      <c r="H41" s="21">
        <f t="shared" si="1"/>
        <v>3588.49</v>
      </c>
      <c r="I41" s="113"/>
      <c r="J41" s="114"/>
      <c r="K41" s="51"/>
    </row>
    <row r="42" spans="1:11" ht="27.75" customHeight="1">
      <c r="A42" s="7"/>
      <c r="B42" s="7"/>
      <c r="C42" s="10" t="s">
        <v>6</v>
      </c>
      <c r="D42" s="11" t="s">
        <v>58</v>
      </c>
      <c r="E42" s="7"/>
      <c r="F42" s="20"/>
      <c r="G42" s="20"/>
      <c r="H42" s="20"/>
      <c r="I42" s="78"/>
      <c r="J42" s="79"/>
      <c r="K42" s="53"/>
    </row>
    <row r="43" spans="1:11" ht="108" customHeight="1">
      <c r="A43" s="75" t="s">
        <v>79</v>
      </c>
      <c r="B43" s="7"/>
      <c r="C43" s="6"/>
      <c r="D43" s="14" t="s">
        <v>49</v>
      </c>
      <c r="E43" s="7"/>
      <c r="F43" s="20"/>
      <c r="G43" s="20"/>
      <c r="H43" s="20"/>
      <c r="I43" s="78"/>
      <c r="J43" s="79"/>
      <c r="K43" s="53"/>
    </row>
    <row r="44" spans="1:11" ht="54" customHeight="1">
      <c r="A44" s="64" t="s">
        <v>75</v>
      </c>
      <c r="B44" s="8" t="s">
        <v>80</v>
      </c>
      <c r="C44" s="13"/>
      <c r="D44" s="8" t="s">
        <v>95</v>
      </c>
      <c r="E44" s="128">
        <v>4</v>
      </c>
      <c r="F44" s="110">
        <v>53420</v>
      </c>
      <c r="G44" s="110">
        <v>53952</v>
      </c>
      <c r="H44" s="110">
        <v>54770</v>
      </c>
      <c r="I44" s="156"/>
      <c r="J44" s="157"/>
      <c r="K44" s="52"/>
    </row>
    <row r="45" spans="1:11" ht="48.75" customHeight="1">
      <c r="A45" s="64" t="s">
        <v>67</v>
      </c>
      <c r="B45" s="8" t="s">
        <v>83</v>
      </c>
      <c r="C45" s="13"/>
      <c r="D45" s="8" t="s">
        <v>95</v>
      </c>
      <c r="E45" s="128">
        <v>3</v>
      </c>
      <c r="F45" s="110">
        <v>46452</v>
      </c>
      <c r="G45" s="110">
        <v>46915</v>
      </c>
      <c r="H45" s="110">
        <v>47625</v>
      </c>
      <c r="I45" s="156"/>
      <c r="J45" s="157"/>
      <c r="K45" s="52"/>
    </row>
    <row r="46" spans="1:11" ht="50.25" customHeight="1">
      <c r="A46" s="64" t="s">
        <v>174</v>
      </c>
      <c r="B46" s="8" t="s">
        <v>80</v>
      </c>
      <c r="C46" s="13"/>
      <c r="D46" s="8" t="s">
        <v>95</v>
      </c>
      <c r="E46" s="128">
        <v>3</v>
      </c>
      <c r="F46" s="110">
        <v>65033</v>
      </c>
      <c r="G46" s="110">
        <v>65681</v>
      </c>
      <c r="H46" s="110">
        <v>66675</v>
      </c>
      <c r="I46" s="156"/>
      <c r="J46" s="157"/>
      <c r="K46" s="52"/>
    </row>
    <row r="47" spans="1:11" ht="50.25" customHeight="1">
      <c r="A47" s="64" t="s">
        <v>68</v>
      </c>
      <c r="B47" s="8" t="s">
        <v>83</v>
      </c>
      <c r="C47" s="13"/>
      <c r="D47" s="8" t="s">
        <v>95</v>
      </c>
      <c r="E47" s="128">
        <v>3</v>
      </c>
      <c r="F47" s="110">
        <v>46452</v>
      </c>
      <c r="G47" s="110">
        <v>46915</v>
      </c>
      <c r="H47" s="110">
        <v>47625</v>
      </c>
      <c r="I47" s="156"/>
      <c r="J47" s="157"/>
      <c r="K47" s="52"/>
    </row>
    <row r="48" spans="1:11" ht="51" customHeight="1">
      <c r="A48" s="64" t="s">
        <v>69</v>
      </c>
      <c r="B48" s="8" t="s">
        <v>83</v>
      </c>
      <c r="C48" s="13"/>
      <c r="D48" s="8" t="s">
        <v>95</v>
      </c>
      <c r="E48" s="128">
        <v>3</v>
      </c>
      <c r="F48" s="110">
        <v>46452</v>
      </c>
      <c r="G48" s="110">
        <v>46915</v>
      </c>
      <c r="H48" s="110">
        <v>47625</v>
      </c>
      <c r="I48" s="156"/>
      <c r="J48" s="157"/>
      <c r="K48" s="52"/>
    </row>
    <row r="49" spans="1:11" ht="50.25" customHeight="1">
      <c r="A49" s="18" t="s">
        <v>70</v>
      </c>
      <c r="B49" s="18" t="s">
        <v>82</v>
      </c>
      <c r="C49" s="13"/>
      <c r="D49" s="8" t="s">
        <v>95</v>
      </c>
      <c r="E49" s="128">
        <v>5</v>
      </c>
      <c r="F49" s="110">
        <v>70086</v>
      </c>
      <c r="G49" s="110">
        <v>70549</v>
      </c>
      <c r="H49" s="110">
        <v>71259</v>
      </c>
      <c r="I49" s="156"/>
      <c r="J49" s="157"/>
      <c r="K49" s="52"/>
    </row>
    <row r="50" spans="1:11" ht="48.75" customHeight="1">
      <c r="A50" s="22" t="s">
        <v>71</v>
      </c>
      <c r="B50" s="22" t="s">
        <v>82</v>
      </c>
      <c r="C50" s="13"/>
      <c r="D50" s="8" t="s">
        <v>95</v>
      </c>
      <c r="E50" s="128">
        <v>6</v>
      </c>
      <c r="F50" s="110">
        <v>120775</v>
      </c>
      <c r="G50" s="110">
        <v>121978</v>
      </c>
      <c r="H50" s="110">
        <v>123826</v>
      </c>
      <c r="I50" s="156"/>
      <c r="J50" s="157"/>
      <c r="K50" s="52"/>
    </row>
    <row r="51" spans="1:11" ht="48.75" customHeight="1">
      <c r="A51" s="22" t="s">
        <v>76</v>
      </c>
      <c r="B51" s="22" t="s">
        <v>81</v>
      </c>
      <c r="C51" s="13"/>
      <c r="D51" s="8" t="s">
        <v>95</v>
      </c>
      <c r="E51" s="128">
        <v>10</v>
      </c>
      <c r="F51" s="110">
        <v>267098</v>
      </c>
      <c r="G51" s="110">
        <v>269761</v>
      </c>
      <c r="H51" s="110">
        <v>273846</v>
      </c>
      <c r="I51" s="156"/>
      <c r="J51" s="157"/>
      <c r="K51" s="52"/>
    </row>
    <row r="52" spans="1:11" ht="48.75" customHeight="1">
      <c r="A52" s="22" t="s">
        <v>72</v>
      </c>
      <c r="B52" s="22" t="s">
        <v>82</v>
      </c>
      <c r="C52" s="13"/>
      <c r="D52" s="8" t="s">
        <v>95</v>
      </c>
      <c r="E52" s="128">
        <v>7.5</v>
      </c>
      <c r="F52" s="110">
        <v>232260</v>
      </c>
      <c r="G52" s="110">
        <v>234575</v>
      </c>
      <c r="H52" s="110">
        <v>238128</v>
      </c>
      <c r="I52" s="156"/>
      <c r="J52" s="157"/>
      <c r="K52" s="52"/>
    </row>
    <row r="53" spans="1:11" ht="48.75" customHeight="1">
      <c r="A53" s="18" t="s">
        <v>77</v>
      </c>
      <c r="B53" s="18" t="s">
        <v>80</v>
      </c>
      <c r="C53" s="13"/>
      <c r="D53" s="8" t="s">
        <v>95</v>
      </c>
      <c r="E53" s="128">
        <v>4</v>
      </c>
      <c r="F53" s="110">
        <v>72116</v>
      </c>
      <c r="G53" s="110">
        <v>72835</v>
      </c>
      <c r="H53" s="110">
        <v>73938</v>
      </c>
      <c r="I53" s="156"/>
      <c r="J53" s="157"/>
      <c r="K53" s="52"/>
    </row>
    <row r="54" spans="1:11" ht="48.75" customHeight="1">
      <c r="A54" s="64" t="s">
        <v>73</v>
      </c>
      <c r="B54" s="8" t="s">
        <v>83</v>
      </c>
      <c r="C54" s="13"/>
      <c r="D54" s="8" t="s">
        <v>95</v>
      </c>
      <c r="E54" s="128">
        <v>3</v>
      </c>
      <c r="F54" s="110">
        <v>62710</v>
      </c>
      <c r="G54" s="110">
        <v>63335</v>
      </c>
      <c r="H54" s="110">
        <v>64295</v>
      </c>
      <c r="I54" s="156"/>
      <c r="J54" s="157"/>
      <c r="K54" s="52"/>
    </row>
    <row r="55" spans="1:11" ht="48.75" customHeight="1">
      <c r="A55" s="18" t="s">
        <v>78</v>
      </c>
      <c r="B55" s="18" t="s">
        <v>80</v>
      </c>
      <c r="C55" s="13"/>
      <c r="D55" s="8" t="s">
        <v>95</v>
      </c>
      <c r="E55" s="128">
        <v>6</v>
      </c>
      <c r="F55" s="110">
        <v>61433</v>
      </c>
      <c r="G55" s="110">
        <v>62045</v>
      </c>
      <c r="H55" s="110">
        <v>62985</v>
      </c>
      <c r="I55" s="156"/>
      <c r="J55" s="157"/>
      <c r="K55" s="52"/>
    </row>
    <row r="56" spans="1:11" ht="48.75" customHeight="1">
      <c r="A56" s="64" t="s">
        <v>74</v>
      </c>
      <c r="B56" s="8" t="s">
        <v>83</v>
      </c>
      <c r="C56" s="13"/>
      <c r="D56" s="8" t="s">
        <v>95</v>
      </c>
      <c r="E56" s="128">
        <v>4.2857139999999996</v>
      </c>
      <c r="F56" s="110">
        <v>53420</v>
      </c>
      <c r="G56" s="110">
        <v>53952</v>
      </c>
      <c r="H56" s="110">
        <v>54770</v>
      </c>
      <c r="I56" s="156"/>
      <c r="J56" s="157"/>
      <c r="K56" s="52"/>
    </row>
    <row r="57" spans="1:11">
      <c r="A57" s="113"/>
      <c r="B57" s="8"/>
      <c r="C57" s="13"/>
      <c r="D57" s="8"/>
      <c r="E57" s="128"/>
      <c r="F57" s="110"/>
      <c r="G57" s="110"/>
      <c r="H57" s="110"/>
      <c r="I57" s="117"/>
      <c r="J57" s="118"/>
      <c r="K57" s="52"/>
    </row>
    <row r="58" spans="1:11">
      <c r="A58" s="75" t="s">
        <v>84</v>
      </c>
      <c r="B58" s="7"/>
      <c r="C58" s="6"/>
      <c r="D58" s="14"/>
      <c r="E58" s="65"/>
      <c r="F58" s="129"/>
      <c r="G58" s="129"/>
      <c r="H58" s="129"/>
      <c r="I58" s="78"/>
      <c r="J58" s="79"/>
      <c r="K58" s="53"/>
    </row>
    <row r="59" spans="1:11" ht="24">
      <c r="A59" s="8" t="s">
        <v>179</v>
      </c>
      <c r="B59" s="8" t="s">
        <v>85</v>
      </c>
      <c r="C59" s="13"/>
      <c r="D59" s="8" t="s">
        <v>50</v>
      </c>
      <c r="E59" s="130" t="s">
        <v>96</v>
      </c>
      <c r="F59" s="110">
        <v>0</v>
      </c>
      <c r="G59" s="110">
        <v>0</v>
      </c>
      <c r="H59" s="110">
        <v>0</v>
      </c>
      <c r="I59" s="117"/>
      <c r="J59" s="118"/>
      <c r="K59" s="52"/>
    </row>
    <row r="60" spans="1:11" ht="36">
      <c r="A60" s="8" t="s">
        <v>180</v>
      </c>
      <c r="B60" s="8" t="s">
        <v>86</v>
      </c>
      <c r="C60" s="13"/>
      <c r="D60" s="8" t="s">
        <v>50</v>
      </c>
      <c r="E60" s="130" t="s">
        <v>96</v>
      </c>
      <c r="F60" s="110">
        <v>0</v>
      </c>
      <c r="G60" s="110">
        <v>0</v>
      </c>
      <c r="H60" s="110">
        <v>0</v>
      </c>
      <c r="I60" s="117"/>
      <c r="J60" s="118"/>
      <c r="K60" s="52"/>
    </row>
    <row r="61" spans="1:11" ht="24">
      <c r="A61" s="8" t="s">
        <v>181</v>
      </c>
      <c r="B61" s="8" t="s">
        <v>87</v>
      </c>
      <c r="C61" s="13"/>
      <c r="D61" s="8" t="s">
        <v>50</v>
      </c>
      <c r="E61" s="130" t="s">
        <v>96</v>
      </c>
      <c r="F61" s="110">
        <v>0</v>
      </c>
      <c r="G61" s="110">
        <v>0</v>
      </c>
      <c r="H61" s="110">
        <v>0</v>
      </c>
      <c r="I61" s="117"/>
      <c r="J61" s="118"/>
      <c r="K61" s="52"/>
    </row>
    <row r="62" spans="1:11" ht="36">
      <c r="A62" s="8" t="s">
        <v>215</v>
      </c>
      <c r="B62" s="8" t="s">
        <v>88</v>
      </c>
      <c r="C62" s="13"/>
      <c r="D62" s="8" t="s">
        <v>50</v>
      </c>
      <c r="E62" s="130" t="s">
        <v>96</v>
      </c>
      <c r="F62" s="110">
        <v>0</v>
      </c>
      <c r="G62" s="110">
        <v>0</v>
      </c>
      <c r="H62" s="110">
        <v>0</v>
      </c>
      <c r="I62" s="117"/>
      <c r="J62" s="118"/>
      <c r="K62" s="52"/>
    </row>
    <row r="63" spans="1:11" ht="36">
      <c r="A63" s="8" t="s">
        <v>182</v>
      </c>
      <c r="B63" s="8" t="s">
        <v>89</v>
      </c>
      <c r="C63" s="13"/>
      <c r="D63" s="8" t="s">
        <v>50</v>
      </c>
      <c r="E63" s="130" t="s">
        <v>96</v>
      </c>
      <c r="F63" s="110">
        <v>0</v>
      </c>
      <c r="G63" s="110">
        <v>0</v>
      </c>
      <c r="H63" s="110">
        <v>0</v>
      </c>
      <c r="I63" s="117"/>
      <c r="J63" s="118"/>
      <c r="K63" s="52"/>
    </row>
    <row r="64" spans="1:11" ht="36">
      <c r="A64" s="22" t="s">
        <v>183</v>
      </c>
      <c r="B64" s="22" t="s">
        <v>90</v>
      </c>
      <c r="C64" s="13"/>
      <c r="D64" s="8" t="s">
        <v>50</v>
      </c>
      <c r="E64" s="130" t="s">
        <v>96</v>
      </c>
      <c r="F64" s="110">
        <v>0</v>
      </c>
      <c r="G64" s="110">
        <v>0</v>
      </c>
      <c r="H64" s="110">
        <v>0</v>
      </c>
      <c r="I64" s="117"/>
      <c r="J64" s="118"/>
      <c r="K64" s="52"/>
    </row>
    <row r="65" spans="1:11" ht="36">
      <c r="A65" s="22" t="s">
        <v>184</v>
      </c>
      <c r="B65" s="22" t="s">
        <v>91</v>
      </c>
      <c r="C65" s="13"/>
      <c r="D65" s="8" t="s">
        <v>50</v>
      </c>
      <c r="E65" s="130" t="s">
        <v>96</v>
      </c>
      <c r="F65" s="110">
        <v>0</v>
      </c>
      <c r="G65" s="110">
        <v>0</v>
      </c>
      <c r="H65" s="110">
        <v>0</v>
      </c>
      <c r="I65" s="117"/>
      <c r="J65" s="118"/>
      <c r="K65" s="52"/>
    </row>
    <row r="66" spans="1:11" ht="24">
      <c r="A66" s="22" t="s">
        <v>185</v>
      </c>
      <c r="B66" s="22" t="s">
        <v>92</v>
      </c>
      <c r="C66" s="13"/>
      <c r="D66" s="8" t="s">
        <v>50</v>
      </c>
      <c r="E66" s="130" t="s">
        <v>96</v>
      </c>
      <c r="F66" s="110">
        <v>0</v>
      </c>
      <c r="G66" s="110">
        <v>0</v>
      </c>
      <c r="H66" s="110">
        <v>0</v>
      </c>
      <c r="I66" s="117"/>
      <c r="J66" s="118"/>
      <c r="K66" s="52"/>
    </row>
    <row r="67" spans="1:11" ht="36">
      <c r="A67" s="22" t="s">
        <v>216</v>
      </c>
      <c r="B67" s="22" t="s">
        <v>93</v>
      </c>
      <c r="C67" s="13"/>
      <c r="D67" s="8" t="s">
        <v>50</v>
      </c>
      <c r="E67" s="130" t="s">
        <v>96</v>
      </c>
      <c r="F67" s="110">
        <v>0</v>
      </c>
      <c r="G67" s="110">
        <v>0</v>
      </c>
      <c r="H67" s="110">
        <v>0</v>
      </c>
      <c r="I67" s="117"/>
      <c r="J67" s="118"/>
      <c r="K67" s="52"/>
    </row>
    <row r="68" spans="1:11" ht="36">
      <c r="A68" s="22" t="s">
        <v>186</v>
      </c>
      <c r="B68" s="22" t="s">
        <v>94</v>
      </c>
      <c r="C68" s="13"/>
      <c r="D68" s="8" t="s">
        <v>50</v>
      </c>
      <c r="E68" s="130" t="s">
        <v>96</v>
      </c>
      <c r="F68" s="110">
        <v>0</v>
      </c>
      <c r="G68" s="110">
        <v>0</v>
      </c>
      <c r="H68" s="110">
        <v>0</v>
      </c>
      <c r="I68" s="117"/>
      <c r="J68" s="118"/>
      <c r="K68" s="52"/>
    </row>
    <row r="69" spans="1:11">
      <c r="A69" s="7"/>
      <c r="B69" s="7"/>
      <c r="C69" s="10" t="s">
        <v>29</v>
      </c>
      <c r="D69" s="11" t="s">
        <v>48</v>
      </c>
      <c r="E69" s="7"/>
      <c r="F69" s="20"/>
      <c r="G69" s="20"/>
      <c r="H69" s="20"/>
      <c r="I69" s="78"/>
      <c r="J69" s="79"/>
      <c r="K69" s="53"/>
    </row>
    <row r="70" spans="1:11" ht="36">
      <c r="A70" s="75" t="s">
        <v>79</v>
      </c>
      <c r="B70" s="7"/>
      <c r="C70" s="10"/>
      <c r="D70" s="11"/>
      <c r="E70" s="7"/>
      <c r="F70" s="20"/>
      <c r="G70" s="20"/>
      <c r="H70" s="20"/>
      <c r="I70" s="78"/>
      <c r="J70" s="79"/>
      <c r="K70" s="53"/>
    </row>
    <row r="71" spans="1:11" ht="15" customHeight="1">
      <c r="A71" s="64" t="s">
        <v>75</v>
      </c>
      <c r="B71" s="8" t="s">
        <v>80</v>
      </c>
      <c r="C71" s="13"/>
      <c r="D71" s="8" t="s">
        <v>56</v>
      </c>
      <c r="E71" s="8"/>
      <c r="F71" s="21">
        <f>F98+F125</f>
        <v>2592</v>
      </c>
      <c r="G71" s="21">
        <f>G98+G125</f>
        <v>2592</v>
      </c>
      <c r="H71" s="21">
        <f>H98+H125</f>
        <v>2592</v>
      </c>
      <c r="I71" s="80"/>
      <c r="J71" s="81"/>
      <c r="K71" s="53"/>
    </row>
    <row r="72" spans="1:11" ht="15" customHeight="1">
      <c r="A72" s="64" t="s">
        <v>67</v>
      </c>
      <c r="B72" s="8" t="s">
        <v>83</v>
      </c>
      <c r="C72" s="13"/>
      <c r="D72" s="8" t="s">
        <v>56</v>
      </c>
      <c r="E72" s="8"/>
      <c r="F72" s="21">
        <f t="shared" ref="F72:H84" si="2">F99+F126</f>
        <v>2817</v>
      </c>
      <c r="G72" s="21">
        <f t="shared" si="2"/>
        <v>2817</v>
      </c>
      <c r="H72" s="21">
        <f t="shared" si="2"/>
        <v>2817</v>
      </c>
      <c r="I72" s="80"/>
      <c r="J72" s="81"/>
      <c r="K72" s="53"/>
    </row>
    <row r="73" spans="1:11" ht="15" customHeight="1">
      <c r="A73" s="64" t="s">
        <v>174</v>
      </c>
      <c r="B73" s="8" t="s">
        <v>80</v>
      </c>
      <c r="C73" s="13"/>
      <c r="D73" s="8" t="s">
        <v>56</v>
      </c>
      <c r="E73" s="8"/>
      <c r="F73" s="21">
        <f t="shared" si="2"/>
        <v>3944</v>
      </c>
      <c r="G73" s="21">
        <f t="shared" si="2"/>
        <v>3944</v>
      </c>
      <c r="H73" s="21">
        <f t="shared" si="2"/>
        <v>3944</v>
      </c>
      <c r="I73" s="80"/>
      <c r="J73" s="81"/>
      <c r="K73" s="53"/>
    </row>
    <row r="74" spans="1:11" ht="30" customHeight="1">
      <c r="A74" s="64" t="s">
        <v>68</v>
      </c>
      <c r="B74" s="8" t="s">
        <v>83</v>
      </c>
      <c r="C74" s="13"/>
      <c r="D74" s="8" t="s">
        <v>56</v>
      </c>
      <c r="E74" s="8"/>
      <c r="F74" s="21">
        <f t="shared" si="2"/>
        <v>2817</v>
      </c>
      <c r="G74" s="21">
        <f t="shared" si="2"/>
        <v>2817</v>
      </c>
      <c r="H74" s="21">
        <f t="shared" si="2"/>
        <v>2817</v>
      </c>
      <c r="I74" s="80"/>
      <c r="J74" s="81"/>
      <c r="K74" s="53"/>
    </row>
    <row r="75" spans="1:11" ht="15" customHeight="1">
      <c r="A75" s="64" t="s">
        <v>69</v>
      </c>
      <c r="B75" s="8" t="s">
        <v>83</v>
      </c>
      <c r="C75" s="13"/>
      <c r="D75" s="8" t="s">
        <v>56</v>
      </c>
      <c r="E75" s="8"/>
      <c r="F75" s="21">
        <f t="shared" si="2"/>
        <v>2817</v>
      </c>
      <c r="G75" s="21">
        <f t="shared" si="2"/>
        <v>2817</v>
      </c>
      <c r="H75" s="21">
        <f t="shared" si="2"/>
        <v>2817</v>
      </c>
      <c r="I75" s="80"/>
      <c r="J75" s="81"/>
      <c r="K75" s="53"/>
    </row>
    <row r="76" spans="1:11" ht="15" customHeight="1">
      <c r="A76" s="18" t="s">
        <v>70</v>
      </c>
      <c r="B76" s="18" t="s">
        <v>82</v>
      </c>
      <c r="C76" s="13"/>
      <c r="D76" s="8" t="s">
        <v>56</v>
      </c>
      <c r="E76" s="8"/>
      <c r="F76" s="21">
        <f t="shared" si="2"/>
        <v>3042</v>
      </c>
      <c r="G76" s="21">
        <f t="shared" si="2"/>
        <v>3042</v>
      </c>
      <c r="H76" s="21">
        <f t="shared" si="2"/>
        <v>3042</v>
      </c>
      <c r="I76" s="80"/>
      <c r="J76" s="81"/>
      <c r="K76" s="53"/>
    </row>
    <row r="77" spans="1:11" ht="15" customHeight="1">
      <c r="A77" s="22" t="s">
        <v>71</v>
      </c>
      <c r="B77" s="22" t="s">
        <v>82</v>
      </c>
      <c r="C77" s="13"/>
      <c r="D77" s="8" t="s">
        <v>56</v>
      </c>
      <c r="E77" s="8"/>
      <c r="F77" s="21">
        <f t="shared" si="2"/>
        <v>3662</v>
      </c>
      <c r="G77" s="21">
        <f t="shared" si="2"/>
        <v>3662</v>
      </c>
      <c r="H77" s="21">
        <f t="shared" si="2"/>
        <v>3662</v>
      </c>
      <c r="I77" s="80"/>
      <c r="J77" s="81"/>
      <c r="K77" s="53"/>
    </row>
    <row r="78" spans="1:11" ht="15" customHeight="1">
      <c r="A78" s="22" t="s">
        <v>76</v>
      </c>
      <c r="B78" s="22" t="s">
        <v>81</v>
      </c>
      <c r="C78" s="13"/>
      <c r="D78" s="8" t="s">
        <v>56</v>
      </c>
      <c r="E78" s="8"/>
      <c r="F78" s="21">
        <f t="shared" si="2"/>
        <v>5129</v>
      </c>
      <c r="G78" s="21">
        <f t="shared" si="2"/>
        <v>5129</v>
      </c>
      <c r="H78" s="21">
        <f t="shared" si="2"/>
        <v>5129</v>
      </c>
      <c r="I78" s="80"/>
      <c r="J78" s="81"/>
      <c r="K78" s="53"/>
    </row>
    <row r="79" spans="1:11" ht="15" customHeight="1">
      <c r="A79" s="22" t="s">
        <v>72</v>
      </c>
      <c r="B79" s="22" t="s">
        <v>82</v>
      </c>
      <c r="C79" s="13"/>
      <c r="D79" s="8" t="s">
        <v>56</v>
      </c>
      <c r="E79" s="8"/>
      <c r="F79" s="21">
        <f t="shared" si="2"/>
        <v>5634</v>
      </c>
      <c r="G79" s="21">
        <f t="shared" si="2"/>
        <v>5634</v>
      </c>
      <c r="H79" s="21">
        <f t="shared" si="2"/>
        <v>5634</v>
      </c>
      <c r="I79" s="80"/>
      <c r="J79" s="81"/>
      <c r="K79" s="53"/>
    </row>
    <row r="80" spans="1:11" ht="15" customHeight="1">
      <c r="A80" s="18" t="s">
        <v>77</v>
      </c>
      <c r="B80" s="18" t="s">
        <v>80</v>
      </c>
      <c r="C80" s="13"/>
      <c r="D80" s="8" t="s">
        <v>56</v>
      </c>
      <c r="E80" s="8"/>
      <c r="F80" s="21">
        <f t="shared" si="2"/>
        <v>2806</v>
      </c>
      <c r="G80" s="21">
        <f t="shared" si="2"/>
        <v>2806</v>
      </c>
      <c r="H80" s="21">
        <f t="shared" si="2"/>
        <v>2806</v>
      </c>
      <c r="I80" s="80"/>
      <c r="J80" s="81"/>
      <c r="K80" s="53"/>
    </row>
    <row r="81" spans="1:11" ht="15" customHeight="1">
      <c r="A81" s="64" t="s">
        <v>73</v>
      </c>
      <c r="B81" s="8" t="s">
        <v>83</v>
      </c>
      <c r="C81" s="13"/>
      <c r="D81" s="8" t="s">
        <v>56</v>
      </c>
      <c r="E81" s="8"/>
      <c r="F81" s="21">
        <f t="shared" si="2"/>
        <v>3042</v>
      </c>
      <c r="G81" s="21">
        <f t="shared" si="2"/>
        <v>3042</v>
      </c>
      <c r="H81" s="21">
        <f t="shared" si="2"/>
        <v>3042</v>
      </c>
      <c r="I81" s="80"/>
      <c r="J81" s="81"/>
      <c r="K81" s="53"/>
    </row>
    <row r="82" spans="1:11" ht="15" customHeight="1">
      <c r="A82" s="18" t="s">
        <v>78</v>
      </c>
      <c r="B82" s="18" t="s">
        <v>80</v>
      </c>
      <c r="C82" s="13"/>
      <c r="D82" s="8" t="s">
        <v>56</v>
      </c>
      <c r="E82" s="8"/>
      <c r="F82" s="21">
        <f t="shared" si="2"/>
        <v>2980</v>
      </c>
      <c r="G82" s="21">
        <f t="shared" si="2"/>
        <v>2980</v>
      </c>
      <c r="H82" s="21">
        <f t="shared" si="2"/>
        <v>2980</v>
      </c>
      <c r="I82" s="80"/>
      <c r="J82" s="81"/>
      <c r="K82" s="53"/>
    </row>
    <row r="83" spans="1:11" ht="15" customHeight="1">
      <c r="A83" s="64" t="s">
        <v>74</v>
      </c>
      <c r="B83" s="8" t="s">
        <v>83</v>
      </c>
      <c r="C83" s="13"/>
      <c r="D83" s="8" t="s">
        <v>56</v>
      </c>
      <c r="E83" s="8"/>
      <c r="F83" s="21">
        <f t="shared" si="2"/>
        <v>3239</v>
      </c>
      <c r="G83" s="21">
        <f t="shared" si="2"/>
        <v>3239</v>
      </c>
      <c r="H83" s="21">
        <f t="shared" si="2"/>
        <v>3239</v>
      </c>
      <c r="I83" s="80"/>
      <c r="J83" s="81"/>
      <c r="K83" s="53"/>
    </row>
    <row r="84" spans="1:11" ht="15" customHeight="1">
      <c r="A84" s="113"/>
      <c r="B84" s="8"/>
      <c r="C84" s="13"/>
      <c r="D84" s="8" t="s">
        <v>56</v>
      </c>
      <c r="E84" s="8"/>
      <c r="F84" s="21">
        <f t="shared" si="2"/>
        <v>0</v>
      </c>
      <c r="G84" s="21">
        <f t="shared" si="2"/>
        <v>0</v>
      </c>
      <c r="H84" s="21">
        <f t="shared" si="2"/>
        <v>0</v>
      </c>
      <c r="I84" s="80"/>
      <c r="J84" s="81"/>
      <c r="K84" s="53"/>
    </row>
    <row r="85" spans="1:11">
      <c r="A85" s="75" t="s">
        <v>84</v>
      </c>
      <c r="B85" s="7"/>
      <c r="C85" s="10"/>
      <c r="D85" s="11"/>
      <c r="E85" s="7"/>
      <c r="F85" s="20"/>
      <c r="G85" s="20"/>
      <c r="H85" s="20"/>
      <c r="I85" s="78"/>
      <c r="J85" s="79"/>
      <c r="K85" s="53"/>
    </row>
    <row r="86" spans="1:11" ht="15" customHeight="1">
      <c r="A86" s="8" t="s">
        <v>179</v>
      </c>
      <c r="B86" s="8" t="s">
        <v>85</v>
      </c>
      <c r="C86" s="13"/>
      <c r="D86" s="8" t="s">
        <v>56</v>
      </c>
      <c r="E86" s="8"/>
      <c r="F86" s="21">
        <f t="shared" ref="F86:H95" si="3">F113+F140</f>
        <v>17633.79</v>
      </c>
      <c r="G86" s="21">
        <f t="shared" si="3"/>
        <v>17633.79</v>
      </c>
      <c r="H86" s="21">
        <f t="shared" si="3"/>
        <v>17633.79</v>
      </c>
      <c r="I86" s="80"/>
      <c r="J86" s="81"/>
      <c r="K86" s="53"/>
    </row>
    <row r="87" spans="1:11" ht="15" customHeight="1">
      <c r="A87" s="8" t="s">
        <v>180</v>
      </c>
      <c r="B87" s="8" t="s">
        <v>86</v>
      </c>
      <c r="C87" s="13"/>
      <c r="D87" s="8" t="s">
        <v>56</v>
      </c>
      <c r="E87" s="8"/>
      <c r="F87" s="21">
        <f t="shared" si="3"/>
        <v>17633.79</v>
      </c>
      <c r="G87" s="21">
        <f t="shared" si="3"/>
        <v>17633.79</v>
      </c>
      <c r="H87" s="21">
        <f t="shared" si="3"/>
        <v>17633.79</v>
      </c>
      <c r="I87" s="80"/>
      <c r="J87" s="81"/>
      <c r="K87" s="53"/>
    </row>
    <row r="88" spans="1:11" ht="15" customHeight="1">
      <c r="A88" s="8" t="s">
        <v>181</v>
      </c>
      <c r="B88" s="8" t="s">
        <v>87</v>
      </c>
      <c r="C88" s="13"/>
      <c r="D88" s="8" t="s">
        <v>56</v>
      </c>
      <c r="E88" s="8"/>
      <c r="F88" s="21">
        <f t="shared" si="3"/>
        <v>17633.79</v>
      </c>
      <c r="G88" s="21">
        <f t="shared" si="3"/>
        <v>17633.79</v>
      </c>
      <c r="H88" s="21">
        <f t="shared" si="3"/>
        <v>17633.79</v>
      </c>
      <c r="I88" s="80"/>
      <c r="J88" s="81"/>
      <c r="K88" s="53"/>
    </row>
    <row r="89" spans="1:11" ht="15" customHeight="1">
      <c r="A89" s="8" t="s">
        <v>215</v>
      </c>
      <c r="B89" s="8" t="s">
        <v>88</v>
      </c>
      <c r="C89" s="13"/>
      <c r="D89" s="8" t="s">
        <v>56</v>
      </c>
      <c r="E89" s="8"/>
      <c r="F89" s="21">
        <f t="shared" si="3"/>
        <v>13225.34</v>
      </c>
      <c r="G89" s="21">
        <f t="shared" si="3"/>
        <v>13225.34</v>
      </c>
      <c r="H89" s="21">
        <f t="shared" si="3"/>
        <v>13225.34</v>
      </c>
      <c r="I89" s="80"/>
      <c r="J89" s="81"/>
      <c r="K89" s="53"/>
    </row>
    <row r="90" spans="1:11" ht="15" customHeight="1">
      <c r="A90" s="8" t="s">
        <v>182</v>
      </c>
      <c r="B90" s="8" t="s">
        <v>89</v>
      </c>
      <c r="C90" s="13"/>
      <c r="D90" s="8" t="s">
        <v>56</v>
      </c>
      <c r="E90" s="8"/>
      <c r="F90" s="21">
        <f t="shared" si="3"/>
        <v>2997.74</v>
      </c>
      <c r="G90" s="21">
        <f t="shared" si="3"/>
        <v>2997.74</v>
      </c>
      <c r="H90" s="21">
        <f t="shared" si="3"/>
        <v>2997.74</v>
      </c>
      <c r="I90" s="80"/>
      <c r="J90" s="81"/>
      <c r="K90" s="53"/>
    </row>
    <row r="91" spans="1:11" ht="15" customHeight="1">
      <c r="A91" s="22" t="s">
        <v>183</v>
      </c>
      <c r="B91" s="22" t="s">
        <v>90</v>
      </c>
      <c r="C91" s="13"/>
      <c r="D91" s="8" t="s">
        <v>56</v>
      </c>
      <c r="E91" s="8"/>
      <c r="F91" s="21">
        <f t="shared" si="3"/>
        <v>21108.77</v>
      </c>
      <c r="G91" s="21">
        <f t="shared" si="3"/>
        <v>21108.77</v>
      </c>
      <c r="H91" s="21">
        <f t="shared" si="3"/>
        <v>21108.77</v>
      </c>
      <c r="I91" s="80"/>
      <c r="J91" s="81"/>
      <c r="K91" s="53"/>
    </row>
    <row r="92" spans="1:11" ht="15" customHeight="1">
      <c r="A92" s="22" t="s">
        <v>184</v>
      </c>
      <c r="B92" s="22" t="s">
        <v>91</v>
      </c>
      <c r="C92" s="13"/>
      <c r="D92" s="8" t="s">
        <v>56</v>
      </c>
      <c r="E92" s="8"/>
      <c r="F92" s="21">
        <f t="shared" si="3"/>
        <v>21108.77</v>
      </c>
      <c r="G92" s="21">
        <f t="shared" si="3"/>
        <v>21108.77</v>
      </c>
      <c r="H92" s="21">
        <f t="shared" si="3"/>
        <v>21108.77</v>
      </c>
      <c r="I92" s="80"/>
      <c r="J92" s="81"/>
      <c r="K92" s="53"/>
    </row>
    <row r="93" spans="1:11" ht="15" customHeight="1">
      <c r="A93" s="22" t="s">
        <v>185</v>
      </c>
      <c r="B93" s="22" t="s">
        <v>92</v>
      </c>
      <c r="C93" s="13"/>
      <c r="D93" s="8" t="s">
        <v>56</v>
      </c>
      <c r="E93" s="8"/>
      <c r="F93" s="21">
        <f t="shared" si="3"/>
        <v>21108.77</v>
      </c>
      <c r="G93" s="21">
        <f t="shared" si="3"/>
        <v>21108.77</v>
      </c>
      <c r="H93" s="21">
        <f t="shared" si="3"/>
        <v>21108.77</v>
      </c>
      <c r="I93" s="80"/>
      <c r="J93" s="81"/>
      <c r="K93" s="53"/>
    </row>
    <row r="94" spans="1:11" ht="15" customHeight="1">
      <c r="A94" s="22" t="s">
        <v>216</v>
      </c>
      <c r="B94" s="22" t="s">
        <v>93</v>
      </c>
      <c r="C94" s="13"/>
      <c r="D94" s="8" t="s">
        <v>56</v>
      </c>
      <c r="E94" s="8"/>
      <c r="F94" s="21">
        <f t="shared" si="3"/>
        <v>15831.58</v>
      </c>
      <c r="G94" s="21">
        <f t="shared" si="3"/>
        <v>15831.58</v>
      </c>
      <c r="H94" s="21">
        <f t="shared" si="3"/>
        <v>15831.58</v>
      </c>
      <c r="I94" s="80"/>
      <c r="J94" s="81"/>
      <c r="K94" s="53"/>
    </row>
    <row r="95" spans="1:11" ht="15" customHeight="1">
      <c r="A95" s="22" t="s">
        <v>186</v>
      </c>
      <c r="B95" s="22" t="s">
        <v>94</v>
      </c>
      <c r="C95" s="13"/>
      <c r="D95" s="8" t="s">
        <v>56</v>
      </c>
      <c r="E95" s="8"/>
      <c r="F95" s="21">
        <f t="shared" si="3"/>
        <v>3588.49</v>
      </c>
      <c r="G95" s="21">
        <f t="shared" si="3"/>
        <v>3588.49</v>
      </c>
      <c r="H95" s="21">
        <f t="shared" si="3"/>
        <v>3588.49</v>
      </c>
      <c r="I95" s="80"/>
      <c r="J95" s="81"/>
      <c r="K95" s="53"/>
    </row>
    <row r="96" spans="1:11" ht="41.25" customHeight="1">
      <c r="A96" s="7"/>
      <c r="B96" s="7"/>
      <c r="C96" s="10" t="s">
        <v>7</v>
      </c>
      <c r="D96" s="11" t="s">
        <v>26</v>
      </c>
      <c r="E96" s="7"/>
      <c r="F96" s="20"/>
      <c r="G96" s="20"/>
      <c r="H96" s="20"/>
      <c r="I96" s="78"/>
      <c r="J96" s="79"/>
      <c r="K96" s="53"/>
    </row>
    <row r="97" spans="1:11" ht="141" customHeight="1">
      <c r="A97" s="75" t="s">
        <v>79</v>
      </c>
      <c r="B97" s="7"/>
      <c r="C97" s="6"/>
      <c r="D97" s="14" t="s">
        <v>8</v>
      </c>
      <c r="E97" s="7"/>
      <c r="F97" s="20"/>
      <c r="G97" s="20"/>
      <c r="H97" s="20"/>
      <c r="I97" s="78"/>
      <c r="J97" s="79"/>
      <c r="K97" s="53"/>
    </row>
    <row r="98" spans="1:11" ht="24" customHeight="1">
      <c r="A98" s="64" t="s">
        <v>75</v>
      </c>
      <c r="B98" s="8" t="s">
        <v>80</v>
      </c>
      <c r="C98" s="13"/>
      <c r="D98" s="8" t="s">
        <v>61</v>
      </c>
      <c r="E98" s="167" t="s">
        <v>61</v>
      </c>
      <c r="F98" s="110">
        <v>675</v>
      </c>
      <c r="G98" s="110">
        <v>675</v>
      </c>
      <c r="H98" s="110">
        <v>675</v>
      </c>
      <c r="I98" s="156"/>
      <c r="J98" s="157"/>
      <c r="K98" s="52"/>
    </row>
    <row r="99" spans="1:11" ht="36">
      <c r="A99" s="64" t="s">
        <v>67</v>
      </c>
      <c r="B99" s="8" t="s">
        <v>83</v>
      </c>
      <c r="C99" s="13"/>
      <c r="D99" s="8" t="s">
        <v>61</v>
      </c>
      <c r="E99" s="168"/>
      <c r="F99" s="110">
        <v>733</v>
      </c>
      <c r="G99" s="110">
        <v>733</v>
      </c>
      <c r="H99" s="110">
        <v>733</v>
      </c>
      <c r="I99" s="156"/>
      <c r="J99" s="157"/>
      <c r="K99" s="52"/>
    </row>
    <row r="100" spans="1:11" ht="27.75" customHeight="1">
      <c r="A100" s="64" t="s">
        <v>174</v>
      </c>
      <c r="B100" s="8" t="s">
        <v>80</v>
      </c>
      <c r="C100" s="13"/>
      <c r="D100" s="8" t="s">
        <v>61</v>
      </c>
      <c r="E100" s="168"/>
      <c r="F100" s="110">
        <v>1027</v>
      </c>
      <c r="G100" s="110">
        <v>1027</v>
      </c>
      <c r="H100" s="110">
        <v>1027</v>
      </c>
      <c r="I100" s="156"/>
      <c r="J100" s="157"/>
      <c r="K100" s="52"/>
    </row>
    <row r="101" spans="1:11" ht="27.75" customHeight="1">
      <c r="A101" s="64" t="s">
        <v>68</v>
      </c>
      <c r="B101" s="8" t="s">
        <v>83</v>
      </c>
      <c r="C101" s="13"/>
      <c r="D101" s="8" t="s">
        <v>61</v>
      </c>
      <c r="E101" s="168"/>
      <c r="F101" s="110">
        <v>733</v>
      </c>
      <c r="G101" s="110">
        <v>733</v>
      </c>
      <c r="H101" s="110">
        <v>733</v>
      </c>
      <c r="I101" s="156"/>
      <c r="J101" s="157"/>
      <c r="K101" s="52"/>
    </row>
    <row r="102" spans="1:11" ht="48">
      <c r="A102" s="64" t="s">
        <v>69</v>
      </c>
      <c r="B102" s="8" t="s">
        <v>83</v>
      </c>
      <c r="C102" s="13"/>
      <c r="D102" s="8" t="s">
        <v>61</v>
      </c>
      <c r="E102" s="168"/>
      <c r="F102" s="110">
        <v>733</v>
      </c>
      <c r="G102" s="110">
        <v>733</v>
      </c>
      <c r="H102" s="110">
        <v>733</v>
      </c>
      <c r="I102" s="156"/>
      <c r="J102" s="157"/>
      <c r="K102" s="52"/>
    </row>
    <row r="103" spans="1:11" ht="27" customHeight="1">
      <c r="A103" s="18" t="s">
        <v>70</v>
      </c>
      <c r="B103" s="18" t="s">
        <v>82</v>
      </c>
      <c r="C103" s="13"/>
      <c r="D103" s="8" t="s">
        <v>61</v>
      </c>
      <c r="E103" s="168"/>
      <c r="F103" s="110">
        <v>792</v>
      </c>
      <c r="G103" s="110">
        <v>792</v>
      </c>
      <c r="H103" s="110">
        <v>792</v>
      </c>
      <c r="I103" s="156"/>
      <c r="J103" s="157"/>
      <c r="K103" s="52"/>
    </row>
    <row r="104" spans="1:11" ht="26.25" customHeight="1">
      <c r="A104" s="22" t="s">
        <v>71</v>
      </c>
      <c r="B104" s="22" t="s">
        <v>82</v>
      </c>
      <c r="C104" s="13"/>
      <c r="D104" s="8" t="s">
        <v>61</v>
      </c>
      <c r="E104" s="168"/>
      <c r="F104" s="110">
        <v>953</v>
      </c>
      <c r="G104" s="110">
        <v>953</v>
      </c>
      <c r="H104" s="110">
        <v>953</v>
      </c>
      <c r="I104" s="156"/>
      <c r="J104" s="157"/>
      <c r="K104" s="52"/>
    </row>
    <row r="105" spans="1:11" ht="26.25" customHeight="1">
      <c r="A105" s="22" t="s">
        <v>76</v>
      </c>
      <c r="B105" s="22" t="s">
        <v>81</v>
      </c>
      <c r="C105" s="13"/>
      <c r="D105" s="8" t="s">
        <v>61</v>
      </c>
      <c r="E105" s="168"/>
      <c r="F105" s="110">
        <v>1335</v>
      </c>
      <c r="G105" s="110">
        <v>1335</v>
      </c>
      <c r="H105" s="110">
        <v>1335</v>
      </c>
      <c r="I105" s="156"/>
      <c r="J105" s="157"/>
      <c r="K105" s="52"/>
    </row>
    <row r="106" spans="1:11" ht="26.25" customHeight="1">
      <c r="A106" s="22" t="s">
        <v>72</v>
      </c>
      <c r="B106" s="22" t="s">
        <v>82</v>
      </c>
      <c r="C106" s="13"/>
      <c r="D106" s="8" t="s">
        <v>61</v>
      </c>
      <c r="E106" s="168"/>
      <c r="F106" s="110">
        <v>1466</v>
      </c>
      <c r="G106" s="110">
        <v>1466</v>
      </c>
      <c r="H106" s="110">
        <v>1466</v>
      </c>
      <c r="I106" s="156"/>
      <c r="J106" s="157"/>
      <c r="K106" s="52"/>
    </row>
    <row r="107" spans="1:11" ht="26.25" customHeight="1">
      <c r="A107" s="18" t="s">
        <v>77</v>
      </c>
      <c r="B107" s="18" t="s">
        <v>80</v>
      </c>
      <c r="C107" s="13"/>
      <c r="D107" s="8" t="s">
        <v>61</v>
      </c>
      <c r="E107" s="168"/>
      <c r="F107" s="110">
        <v>730</v>
      </c>
      <c r="G107" s="110">
        <v>730</v>
      </c>
      <c r="H107" s="110">
        <v>730</v>
      </c>
      <c r="I107" s="156"/>
      <c r="J107" s="157"/>
      <c r="K107" s="52"/>
    </row>
    <row r="108" spans="1:11" ht="26.25" customHeight="1">
      <c r="A108" s="64" t="s">
        <v>73</v>
      </c>
      <c r="B108" s="8" t="s">
        <v>83</v>
      </c>
      <c r="C108" s="13"/>
      <c r="D108" s="8" t="s">
        <v>61</v>
      </c>
      <c r="E108" s="168"/>
      <c r="F108" s="110">
        <v>792</v>
      </c>
      <c r="G108" s="110">
        <v>792</v>
      </c>
      <c r="H108" s="110">
        <v>792</v>
      </c>
      <c r="I108" s="156"/>
      <c r="J108" s="157"/>
      <c r="K108" s="52"/>
    </row>
    <row r="109" spans="1:11" ht="26.25" customHeight="1">
      <c r="A109" s="18" t="s">
        <v>78</v>
      </c>
      <c r="B109" s="18" t="s">
        <v>80</v>
      </c>
      <c r="C109" s="13"/>
      <c r="D109" s="8" t="s">
        <v>61</v>
      </c>
      <c r="E109" s="168"/>
      <c r="F109" s="110">
        <v>776</v>
      </c>
      <c r="G109" s="110">
        <v>776</v>
      </c>
      <c r="H109" s="110">
        <v>776</v>
      </c>
      <c r="I109" s="156"/>
      <c r="J109" s="157"/>
      <c r="K109" s="52"/>
    </row>
    <row r="110" spans="1:11" ht="26.25" customHeight="1">
      <c r="A110" s="64" t="s">
        <v>74</v>
      </c>
      <c r="B110" s="8" t="s">
        <v>83</v>
      </c>
      <c r="C110" s="13"/>
      <c r="D110" s="8" t="s">
        <v>61</v>
      </c>
      <c r="E110" s="168"/>
      <c r="F110" s="110">
        <v>843</v>
      </c>
      <c r="G110" s="110">
        <v>843</v>
      </c>
      <c r="H110" s="110">
        <v>843</v>
      </c>
      <c r="I110" s="156"/>
      <c r="J110" s="157"/>
      <c r="K110" s="52"/>
    </row>
    <row r="111" spans="1:11" ht="26.25" customHeight="1">
      <c r="A111" s="113"/>
      <c r="B111" s="8"/>
      <c r="C111" s="13"/>
      <c r="D111" s="8"/>
      <c r="E111" s="169"/>
      <c r="F111" s="110"/>
      <c r="G111" s="110"/>
      <c r="H111" s="110"/>
      <c r="I111" s="117"/>
      <c r="J111" s="118"/>
      <c r="K111" s="52"/>
    </row>
    <row r="112" spans="1:11" ht="78.75">
      <c r="A112" s="75" t="s">
        <v>84</v>
      </c>
      <c r="B112" s="7"/>
      <c r="C112" s="10"/>
      <c r="D112" s="14" t="s">
        <v>97</v>
      </c>
      <c r="E112" s="7"/>
      <c r="F112" s="129"/>
      <c r="G112" s="129"/>
      <c r="H112" s="129"/>
      <c r="I112" s="78"/>
      <c r="J112" s="79"/>
      <c r="K112" s="53"/>
    </row>
    <row r="113" spans="1:11" ht="25.5" customHeight="1">
      <c r="A113" s="8" t="s">
        <v>179</v>
      </c>
      <c r="B113" s="8" t="s">
        <v>85</v>
      </c>
      <c r="C113" s="13"/>
      <c r="D113" s="8" t="s">
        <v>98</v>
      </c>
      <c r="E113" s="167" t="s">
        <v>51</v>
      </c>
      <c r="F113" s="110">
        <v>17633.79</v>
      </c>
      <c r="G113" s="110">
        <v>17633.79</v>
      </c>
      <c r="H113" s="110">
        <v>17633.79</v>
      </c>
      <c r="I113" s="156"/>
      <c r="J113" s="157"/>
      <c r="K113" s="52"/>
    </row>
    <row r="114" spans="1:11" ht="36">
      <c r="A114" s="8" t="s">
        <v>180</v>
      </c>
      <c r="B114" s="8" t="s">
        <v>86</v>
      </c>
      <c r="C114" s="13"/>
      <c r="D114" s="8" t="s">
        <v>98</v>
      </c>
      <c r="E114" s="168"/>
      <c r="F114" s="110">
        <v>17633.79</v>
      </c>
      <c r="G114" s="110">
        <v>17633.79</v>
      </c>
      <c r="H114" s="110">
        <v>17633.79</v>
      </c>
      <c r="I114" s="156"/>
      <c r="J114" s="157"/>
      <c r="K114" s="52"/>
    </row>
    <row r="115" spans="1:11" ht="26.25" customHeight="1">
      <c r="A115" s="8" t="s">
        <v>181</v>
      </c>
      <c r="B115" s="8" t="s">
        <v>87</v>
      </c>
      <c r="C115" s="13"/>
      <c r="D115" s="8" t="s">
        <v>98</v>
      </c>
      <c r="E115" s="168"/>
      <c r="F115" s="110">
        <v>17633.79</v>
      </c>
      <c r="G115" s="110">
        <v>17633.79</v>
      </c>
      <c r="H115" s="110">
        <v>17633.79</v>
      </c>
      <c r="I115" s="156"/>
      <c r="J115" s="157"/>
      <c r="K115" s="52"/>
    </row>
    <row r="116" spans="1:11" ht="36">
      <c r="A116" s="8" t="s">
        <v>215</v>
      </c>
      <c r="B116" s="8" t="s">
        <v>88</v>
      </c>
      <c r="C116" s="13"/>
      <c r="D116" s="8" t="s">
        <v>98</v>
      </c>
      <c r="E116" s="168"/>
      <c r="F116" s="110">
        <v>13225.34</v>
      </c>
      <c r="G116" s="110">
        <v>13225.34</v>
      </c>
      <c r="H116" s="110">
        <v>13225.34</v>
      </c>
      <c r="I116" s="156"/>
      <c r="J116" s="157"/>
      <c r="K116" s="52"/>
    </row>
    <row r="117" spans="1:11" ht="36">
      <c r="A117" s="8" t="s">
        <v>182</v>
      </c>
      <c r="B117" s="8" t="s">
        <v>89</v>
      </c>
      <c r="C117" s="13"/>
      <c r="D117" s="8" t="s">
        <v>98</v>
      </c>
      <c r="E117" s="168"/>
      <c r="F117" s="110">
        <v>2997.74</v>
      </c>
      <c r="G117" s="110">
        <v>2997.74</v>
      </c>
      <c r="H117" s="110">
        <v>2997.74</v>
      </c>
      <c r="I117" s="156"/>
      <c r="J117" s="157"/>
      <c r="K117" s="52"/>
    </row>
    <row r="118" spans="1:11" ht="33.75" customHeight="1">
      <c r="A118" s="22" t="s">
        <v>183</v>
      </c>
      <c r="B118" s="22" t="s">
        <v>90</v>
      </c>
      <c r="C118" s="13"/>
      <c r="D118" s="8" t="s">
        <v>98</v>
      </c>
      <c r="E118" s="168"/>
      <c r="F118" s="110">
        <v>21108.77</v>
      </c>
      <c r="G118" s="110">
        <v>21108.77</v>
      </c>
      <c r="H118" s="110">
        <v>21108.77</v>
      </c>
      <c r="I118" s="156"/>
      <c r="J118" s="157"/>
      <c r="K118" s="52"/>
    </row>
    <row r="119" spans="1:11" ht="36">
      <c r="A119" s="22" t="s">
        <v>184</v>
      </c>
      <c r="B119" s="22" t="s">
        <v>91</v>
      </c>
      <c r="C119" s="13"/>
      <c r="D119" s="8" t="s">
        <v>98</v>
      </c>
      <c r="E119" s="168"/>
      <c r="F119" s="110">
        <v>21108.77</v>
      </c>
      <c r="G119" s="110">
        <v>21108.77</v>
      </c>
      <c r="H119" s="110">
        <v>21108.77</v>
      </c>
      <c r="I119" s="156"/>
      <c r="J119" s="157"/>
      <c r="K119" s="52"/>
    </row>
    <row r="120" spans="1:11" ht="25.5" customHeight="1">
      <c r="A120" s="22" t="s">
        <v>185</v>
      </c>
      <c r="B120" s="22" t="s">
        <v>92</v>
      </c>
      <c r="C120" s="13"/>
      <c r="D120" s="8" t="s">
        <v>98</v>
      </c>
      <c r="E120" s="168"/>
      <c r="F120" s="110">
        <v>21108.77</v>
      </c>
      <c r="G120" s="110">
        <v>21108.77</v>
      </c>
      <c r="H120" s="110">
        <v>21108.77</v>
      </c>
      <c r="I120" s="156"/>
      <c r="J120" s="157"/>
      <c r="K120" s="52"/>
    </row>
    <row r="121" spans="1:11" ht="36">
      <c r="A121" s="22" t="s">
        <v>216</v>
      </c>
      <c r="B121" s="22" t="s">
        <v>93</v>
      </c>
      <c r="C121" s="13"/>
      <c r="D121" s="8" t="s">
        <v>98</v>
      </c>
      <c r="E121" s="168"/>
      <c r="F121" s="110">
        <v>15831.58</v>
      </c>
      <c r="G121" s="110">
        <v>15831.58</v>
      </c>
      <c r="H121" s="110">
        <v>15831.58</v>
      </c>
      <c r="I121" s="156"/>
      <c r="J121" s="157"/>
      <c r="K121" s="52"/>
    </row>
    <row r="122" spans="1:11" ht="36">
      <c r="A122" s="22" t="s">
        <v>186</v>
      </c>
      <c r="B122" s="22" t="s">
        <v>94</v>
      </c>
      <c r="C122" s="13"/>
      <c r="D122" s="8" t="s">
        <v>98</v>
      </c>
      <c r="E122" s="168"/>
      <c r="F122" s="110">
        <v>3588.49</v>
      </c>
      <c r="G122" s="110">
        <v>3588.49</v>
      </c>
      <c r="H122" s="110">
        <v>3588.49</v>
      </c>
      <c r="I122" s="156"/>
      <c r="J122" s="157"/>
      <c r="K122" s="52"/>
    </row>
    <row r="123" spans="1:11" ht="29.25" customHeight="1">
      <c r="A123" s="7"/>
      <c r="B123" s="7"/>
      <c r="C123" s="10" t="s">
        <v>9</v>
      </c>
      <c r="D123" s="11" t="s">
        <v>28</v>
      </c>
      <c r="E123" s="7"/>
      <c r="F123" s="129"/>
      <c r="G123" s="129"/>
      <c r="H123" s="129"/>
      <c r="I123" s="78"/>
      <c r="J123" s="79"/>
      <c r="K123" s="53"/>
    </row>
    <row r="124" spans="1:11" ht="188.25" customHeight="1">
      <c r="A124" s="75" t="s">
        <v>79</v>
      </c>
      <c r="B124" s="7"/>
      <c r="C124" s="6"/>
      <c r="D124" s="14" t="s">
        <v>57</v>
      </c>
      <c r="E124" s="7"/>
      <c r="F124" s="129"/>
      <c r="G124" s="129"/>
      <c r="H124" s="129"/>
      <c r="I124" s="78"/>
      <c r="J124" s="79"/>
      <c r="K124" s="53"/>
    </row>
    <row r="125" spans="1:11" ht="36">
      <c r="A125" s="64" t="s">
        <v>75</v>
      </c>
      <c r="B125" s="8" t="s">
        <v>80</v>
      </c>
      <c r="C125" s="13"/>
      <c r="D125" s="8" t="s">
        <v>61</v>
      </c>
      <c r="E125" s="167" t="s">
        <v>61</v>
      </c>
      <c r="F125" s="110">
        <v>1917</v>
      </c>
      <c r="G125" s="110">
        <v>1917</v>
      </c>
      <c r="H125" s="110">
        <v>1917</v>
      </c>
      <c r="I125" s="156"/>
      <c r="J125" s="157"/>
      <c r="K125" s="52"/>
    </row>
    <row r="126" spans="1:11" ht="36">
      <c r="A126" s="64" t="s">
        <v>67</v>
      </c>
      <c r="B126" s="8" t="s">
        <v>83</v>
      </c>
      <c r="C126" s="13"/>
      <c r="D126" s="8" t="s">
        <v>61</v>
      </c>
      <c r="E126" s="168"/>
      <c r="F126" s="110">
        <v>2084</v>
      </c>
      <c r="G126" s="110">
        <v>2084</v>
      </c>
      <c r="H126" s="110">
        <v>2084</v>
      </c>
      <c r="I126" s="156"/>
      <c r="J126" s="157"/>
      <c r="K126" s="52"/>
    </row>
    <row r="127" spans="1:11" ht="27.75" customHeight="1">
      <c r="A127" s="64" t="s">
        <v>174</v>
      </c>
      <c r="B127" s="8" t="s">
        <v>80</v>
      </c>
      <c r="C127" s="13"/>
      <c r="D127" s="8" t="s">
        <v>61</v>
      </c>
      <c r="E127" s="168"/>
      <c r="F127" s="110">
        <v>2917</v>
      </c>
      <c r="G127" s="110">
        <v>2917</v>
      </c>
      <c r="H127" s="110">
        <v>2917</v>
      </c>
      <c r="I127" s="156"/>
      <c r="J127" s="157"/>
      <c r="K127" s="52"/>
    </row>
    <row r="128" spans="1:11" ht="37.5" customHeight="1">
      <c r="A128" s="64" t="s">
        <v>68</v>
      </c>
      <c r="B128" s="8" t="s">
        <v>83</v>
      </c>
      <c r="C128" s="13"/>
      <c r="D128" s="8" t="s">
        <v>61</v>
      </c>
      <c r="E128" s="168"/>
      <c r="F128" s="110">
        <v>2084</v>
      </c>
      <c r="G128" s="110">
        <v>2084</v>
      </c>
      <c r="H128" s="110">
        <v>2084</v>
      </c>
      <c r="I128" s="156"/>
      <c r="J128" s="157"/>
      <c r="K128" s="52"/>
    </row>
    <row r="129" spans="1:11" ht="48">
      <c r="A129" s="64" t="s">
        <v>69</v>
      </c>
      <c r="B129" s="8" t="s">
        <v>83</v>
      </c>
      <c r="C129" s="13"/>
      <c r="D129" s="8" t="s">
        <v>61</v>
      </c>
      <c r="E129" s="168"/>
      <c r="F129" s="110">
        <v>2084</v>
      </c>
      <c r="G129" s="110">
        <v>2084</v>
      </c>
      <c r="H129" s="110">
        <v>2084</v>
      </c>
      <c r="I129" s="156"/>
      <c r="J129" s="157"/>
      <c r="K129" s="52"/>
    </row>
    <row r="130" spans="1:11" ht="27.75" customHeight="1">
      <c r="A130" s="18" t="s">
        <v>70</v>
      </c>
      <c r="B130" s="18" t="s">
        <v>82</v>
      </c>
      <c r="C130" s="13"/>
      <c r="D130" s="8" t="s">
        <v>61</v>
      </c>
      <c r="E130" s="168"/>
      <c r="F130" s="110">
        <v>2250</v>
      </c>
      <c r="G130" s="110">
        <v>2250</v>
      </c>
      <c r="H130" s="110">
        <v>2250</v>
      </c>
      <c r="I130" s="156"/>
      <c r="J130" s="157"/>
      <c r="K130" s="52"/>
    </row>
    <row r="131" spans="1:11" ht="27.75" customHeight="1">
      <c r="A131" s="22" t="s">
        <v>71</v>
      </c>
      <c r="B131" s="22" t="s">
        <v>82</v>
      </c>
      <c r="C131" s="13"/>
      <c r="D131" s="8" t="s">
        <v>61</v>
      </c>
      <c r="E131" s="168"/>
      <c r="F131" s="110">
        <v>2709</v>
      </c>
      <c r="G131" s="110">
        <v>2709</v>
      </c>
      <c r="H131" s="110">
        <v>2709</v>
      </c>
      <c r="I131" s="156"/>
      <c r="J131" s="157"/>
      <c r="K131" s="52"/>
    </row>
    <row r="132" spans="1:11" ht="27.75" customHeight="1">
      <c r="A132" s="22" t="s">
        <v>76</v>
      </c>
      <c r="B132" s="22" t="s">
        <v>81</v>
      </c>
      <c r="C132" s="13"/>
      <c r="D132" s="8" t="s">
        <v>61</v>
      </c>
      <c r="E132" s="168"/>
      <c r="F132" s="110">
        <v>3794</v>
      </c>
      <c r="G132" s="110">
        <v>3794</v>
      </c>
      <c r="H132" s="110">
        <v>3794</v>
      </c>
      <c r="I132" s="156"/>
      <c r="J132" s="157"/>
      <c r="K132" s="52"/>
    </row>
    <row r="133" spans="1:11" ht="27.75" customHeight="1">
      <c r="A133" s="22" t="s">
        <v>72</v>
      </c>
      <c r="B133" s="22" t="s">
        <v>82</v>
      </c>
      <c r="C133" s="13"/>
      <c r="D133" s="8" t="s">
        <v>61</v>
      </c>
      <c r="E133" s="168"/>
      <c r="F133" s="110">
        <v>4168</v>
      </c>
      <c r="G133" s="110">
        <v>4168</v>
      </c>
      <c r="H133" s="110">
        <v>4168</v>
      </c>
      <c r="I133" s="156"/>
      <c r="J133" s="157"/>
      <c r="K133" s="52"/>
    </row>
    <row r="134" spans="1:11" ht="27.75" customHeight="1">
      <c r="A134" s="18" t="s">
        <v>77</v>
      </c>
      <c r="B134" s="18" t="s">
        <v>80</v>
      </c>
      <c r="C134" s="13"/>
      <c r="D134" s="8" t="s">
        <v>61</v>
      </c>
      <c r="E134" s="168"/>
      <c r="F134" s="110">
        <v>2076</v>
      </c>
      <c r="G134" s="110">
        <v>2076</v>
      </c>
      <c r="H134" s="110">
        <v>2076</v>
      </c>
      <c r="I134" s="156"/>
      <c r="J134" s="157"/>
      <c r="K134" s="52"/>
    </row>
    <row r="135" spans="1:11" ht="27.75" customHeight="1">
      <c r="A135" s="64" t="s">
        <v>73</v>
      </c>
      <c r="B135" s="8" t="s">
        <v>83</v>
      </c>
      <c r="C135" s="13"/>
      <c r="D135" s="8" t="s">
        <v>61</v>
      </c>
      <c r="E135" s="168"/>
      <c r="F135" s="110">
        <v>2250</v>
      </c>
      <c r="G135" s="110">
        <v>2250</v>
      </c>
      <c r="H135" s="110">
        <v>2250</v>
      </c>
      <c r="I135" s="156"/>
      <c r="J135" s="157"/>
      <c r="K135" s="52"/>
    </row>
    <row r="136" spans="1:11" ht="27.75" customHeight="1">
      <c r="A136" s="18" t="s">
        <v>78</v>
      </c>
      <c r="B136" s="18" t="s">
        <v>80</v>
      </c>
      <c r="C136" s="13"/>
      <c r="D136" s="8" t="s">
        <v>61</v>
      </c>
      <c r="E136" s="168"/>
      <c r="F136" s="110">
        <v>2204</v>
      </c>
      <c r="G136" s="110">
        <v>2204</v>
      </c>
      <c r="H136" s="110">
        <v>2204</v>
      </c>
      <c r="I136" s="156"/>
      <c r="J136" s="157"/>
      <c r="K136" s="52"/>
    </row>
    <row r="137" spans="1:11" ht="27.75" customHeight="1">
      <c r="A137" s="64" t="s">
        <v>74</v>
      </c>
      <c r="B137" s="8" t="s">
        <v>83</v>
      </c>
      <c r="C137" s="13"/>
      <c r="D137" s="8" t="s">
        <v>61</v>
      </c>
      <c r="E137" s="168"/>
      <c r="F137" s="110">
        <v>2396</v>
      </c>
      <c r="G137" s="110">
        <v>2396</v>
      </c>
      <c r="H137" s="110">
        <v>2396</v>
      </c>
      <c r="I137" s="156"/>
      <c r="J137" s="157"/>
      <c r="K137" s="52"/>
    </row>
    <row r="138" spans="1:11" ht="27.75" customHeight="1">
      <c r="A138" s="113"/>
      <c r="B138" s="8"/>
      <c r="C138" s="13"/>
      <c r="D138" s="8"/>
      <c r="E138" s="169"/>
      <c r="F138" s="110"/>
      <c r="G138" s="110"/>
      <c r="H138" s="110"/>
      <c r="I138" s="117"/>
      <c r="J138" s="118"/>
      <c r="K138" s="52"/>
    </row>
    <row r="139" spans="1:11">
      <c r="A139" s="75" t="s">
        <v>84</v>
      </c>
      <c r="B139" s="7"/>
      <c r="C139" s="10"/>
      <c r="D139" s="11"/>
      <c r="E139" s="7"/>
      <c r="F139" s="129"/>
      <c r="G139" s="129"/>
      <c r="H139" s="129"/>
      <c r="I139" s="78"/>
      <c r="J139" s="79"/>
      <c r="K139" s="53"/>
    </row>
    <row r="140" spans="1:11" ht="24">
      <c r="A140" s="8" t="s">
        <v>179</v>
      </c>
      <c r="B140" s="8" t="s">
        <v>85</v>
      </c>
      <c r="C140" s="13"/>
      <c r="D140" s="8" t="s">
        <v>50</v>
      </c>
      <c r="E140" s="9" t="s">
        <v>96</v>
      </c>
      <c r="F140" s="110">
        <v>0</v>
      </c>
      <c r="G140" s="110">
        <v>0</v>
      </c>
      <c r="H140" s="110">
        <v>0</v>
      </c>
      <c r="I140" s="117"/>
      <c r="J140" s="118"/>
      <c r="K140" s="52"/>
    </row>
    <row r="141" spans="1:11" ht="36">
      <c r="A141" s="8" t="s">
        <v>180</v>
      </c>
      <c r="B141" s="8" t="s">
        <v>86</v>
      </c>
      <c r="C141" s="13"/>
      <c r="D141" s="8" t="s">
        <v>50</v>
      </c>
      <c r="E141" s="9" t="s">
        <v>96</v>
      </c>
      <c r="F141" s="110">
        <v>0</v>
      </c>
      <c r="G141" s="110">
        <v>0</v>
      </c>
      <c r="H141" s="110">
        <v>0</v>
      </c>
      <c r="I141" s="117"/>
      <c r="J141" s="118"/>
      <c r="K141" s="52"/>
    </row>
    <row r="142" spans="1:11" ht="24">
      <c r="A142" s="8" t="s">
        <v>181</v>
      </c>
      <c r="B142" s="8" t="s">
        <v>87</v>
      </c>
      <c r="C142" s="13"/>
      <c r="D142" s="8" t="s">
        <v>50</v>
      </c>
      <c r="E142" s="9" t="s">
        <v>96</v>
      </c>
      <c r="F142" s="110">
        <v>0</v>
      </c>
      <c r="G142" s="110">
        <v>0</v>
      </c>
      <c r="H142" s="110">
        <v>0</v>
      </c>
      <c r="I142" s="117"/>
      <c r="J142" s="118"/>
      <c r="K142" s="52"/>
    </row>
    <row r="143" spans="1:11" ht="36">
      <c r="A143" s="8" t="s">
        <v>215</v>
      </c>
      <c r="B143" s="8" t="s">
        <v>88</v>
      </c>
      <c r="C143" s="13"/>
      <c r="D143" s="8" t="s">
        <v>50</v>
      </c>
      <c r="E143" s="9" t="s">
        <v>96</v>
      </c>
      <c r="F143" s="110">
        <v>0</v>
      </c>
      <c r="G143" s="110">
        <v>0</v>
      </c>
      <c r="H143" s="110">
        <v>0</v>
      </c>
      <c r="I143" s="117"/>
      <c r="J143" s="118"/>
      <c r="K143" s="52"/>
    </row>
    <row r="144" spans="1:11" ht="36">
      <c r="A144" s="8" t="s">
        <v>182</v>
      </c>
      <c r="B144" s="8" t="s">
        <v>89</v>
      </c>
      <c r="C144" s="13"/>
      <c r="D144" s="8" t="s">
        <v>50</v>
      </c>
      <c r="E144" s="9" t="s">
        <v>96</v>
      </c>
      <c r="F144" s="110">
        <v>0</v>
      </c>
      <c r="G144" s="110">
        <v>0</v>
      </c>
      <c r="H144" s="110">
        <v>0</v>
      </c>
      <c r="I144" s="117"/>
      <c r="J144" s="118"/>
      <c r="K144" s="52"/>
    </row>
    <row r="145" spans="1:11" ht="36">
      <c r="A145" s="22" t="s">
        <v>183</v>
      </c>
      <c r="B145" s="22" t="s">
        <v>90</v>
      </c>
      <c r="C145" s="13"/>
      <c r="D145" s="8" t="s">
        <v>50</v>
      </c>
      <c r="E145" s="9" t="s">
        <v>96</v>
      </c>
      <c r="F145" s="110">
        <v>0</v>
      </c>
      <c r="G145" s="110">
        <v>0</v>
      </c>
      <c r="H145" s="110">
        <v>0</v>
      </c>
      <c r="I145" s="117"/>
      <c r="J145" s="118"/>
      <c r="K145" s="52"/>
    </row>
    <row r="146" spans="1:11" ht="36">
      <c r="A146" s="22" t="s">
        <v>184</v>
      </c>
      <c r="B146" s="22" t="s">
        <v>91</v>
      </c>
      <c r="C146" s="13"/>
      <c r="D146" s="8" t="s">
        <v>50</v>
      </c>
      <c r="E146" s="9" t="s">
        <v>96</v>
      </c>
      <c r="F146" s="110">
        <v>0</v>
      </c>
      <c r="G146" s="110">
        <v>0</v>
      </c>
      <c r="H146" s="110">
        <v>0</v>
      </c>
      <c r="I146" s="117"/>
      <c r="J146" s="118"/>
      <c r="K146" s="52"/>
    </row>
    <row r="147" spans="1:11" ht="24">
      <c r="A147" s="22" t="s">
        <v>185</v>
      </c>
      <c r="B147" s="22" t="s">
        <v>92</v>
      </c>
      <c r="C147" s="13"/>
      <c r="D147" s="8" t="s">
        <v>50</v>
      </c>
      <c r="E147" s="9" t="s">
        <v>96</v>
      </c>
      <c r="F147" s="110">
        <v>0</v>
      </c>
      <c r="G147" s="110">
        <v>0</v>
      </c>
      <c r="H147" s="110">
        <v>0</v>
      </c>
      <c r="I147" s="117"/>
      <c r="J147" s="118"/>
      <c r="K147" s="52"/>
    </row>
    <row r="148" spans="1:11" ht="36">
      <c r="A148" s="22" t="s">
        <v>216</v>
      </c>
      <c r="B148" s="22" t="s">
        <v>93</v>
      </c>
      <c r="C148" s="13"/>
      <c r="D148" s="8" t="s">
        <v>50</v>
      </c>
      <c r="E148" s="9" t="s">
        <v>96</v>
      </c>
      <c r="F148" s="110">
        <v>0</v>
      </c>
      <c r="G148" s="110">
        <v>0</v>
      </c>
      <c r="H148" s="110">
        <v>0</v>
      </c>
      <c r="I148" s="117"/>
      <c r="J148" s="118"/>
      <c r="K148" s="52"/>
    </row>
    <row r="149" spans="1:11" ht="36">
      <c r="A149" s="22" t="s">
        <v>186</v>
      </c>
      <c r="B149" s="22" t="s">
        <v>94</v>
      </c>
      <c r="C149" s="13"/>
      <c r="D149" s="8" t="s">
        <v>50</v>
      </c>
      <c r="E149" s="9" t="s">
        <v>96</v>
      </c>
      <c r="F149" s="110">
        <v>0</v>
      </c>
      <c r="G149" s="110">
        <v>0</v>
      </c>
      <c r="H149" s="110">
        <v>0</v>
      </c>
      <c r="I149" s="117"/>
      <c r="J149" s="118"/>
      <c r="K149" s="52"/>
    </row>
    <row r="150" spans="1:11" ht="18.75" customHeight="1">
      <c r="A150" s="24"/>
      <c r="B150" s="24"/>
      <c r="C150" s="25" t="s">
        <v>10</v>
      </c>
      <c r="D150" s="26" t="s">
        <v>11</v>
      </c>
      <c r="E150" s="27"/>
      <c r="F150" s="28"/>
      <c r="G150" s="28"/>
      <c r="H150" s="28"/>
      <c r="I150" s="82"/>
      <c r="J150" s="83"/>
      <c r="K150" s="51" t="s">
        <v>188</v>
      </c>
    </row>
    <row r="151" spans="1:11" ht="36" customHeight="1">
      <c r="A151" s="122" t="s">
        <v>79</v>
      </c>
      <c r="B151" s="24"/>
      <c r="C151" s="25"/>
      <c r="D151" s="26"/>
      <c r="E151" s="27"/>
      <c r="F151" s="28"/>
      <c r="G151" s="28"/>
      <c r="H151" s="28"/>
      <c r="I151" s="82"/>
      <c r="J151" s="83"/>
      <c r="K151" s="62"/>
    </row>
    <row r="152" spans="1:11" ht="15" customHeight="1">
      <c r="A152" s="64" t="s">
        <v>75</v>
      </c>
      <c r="B152" s="8" t="s">
        <v>80</v>
      </c>
      <c r="C152" s="12"/>
      <c r="D152" s="4" t="s">
        <v>56</v>
      </c>
      <c r="E152" s="4"/>
      <c r="F152" s="29">
        <f t="shared" ref="F152:H165" si="4">F206+F233+F260+F287+F314+F368+F395+F422+F449+F476+F503</f>
        <v>51603.21</v>
      </c>
      <c r="G152" s="29">
        <f t="shared" si="4"/>
        <v>52428.21</v>
      </c>
      <c r="H152" s="29">
        <f t="shared" si="4"/>
        <v>53410.21</v>
      </c>
      <c r="I152" s="84"/>
      <c r="J152" s="85"/>
      <c r="K152" s="53"/>
    </row>
    <row r="153" spans="1:11" ht="15" customHeight="1">
      <c r="A153" s="64" t="s">
        <v>67</v>
      </c>
      <c r="B153" s="8" t="s">
        <v>83</v>
      </c>
      <c r="C153" s="12"/>
      <c r="D153" s="4" t="s">
        <v>56</v>
      </c>
      <c r="E153" s="4"/>
      <c r="F153" s="29">
        <f t="shared" si="4"/>
        <v>43859.16</v>
      </c>
      <c r="G153" s="29">
        <f t="shared" si="4"/>
        <v>44526.16</v>
      </c>
      <c r="H153" s="29">
        <f t="shared" si="4"/>
        <v>45320.160000000003</v>
      </c>
      <c r="I153" s="84"/>
      <c r="J153" s="85"/>
      <c r="K153" s="53"/>
    </row>
    <row r="154" spans="1:11" ht="15" customHeight="1">
      <c r="A154" s="64" t="s">
        <v>174</v>
      </c>
      <c r="B154" s="8" t="s">
        <v>80</v>
      </c>
      <c r="C154" s="12"/>
      <c r="D154" s="4" t="s">
        <v>56</v>
      </c>
      <c r="E154" s="4"/>
      <c r="F154" s="29">
        <f t="shared" si="4"/>
        <v>43860.08</v>
      </c>
      <c r="G154" s="29">
        <f t="shared" si="4"/>
        <v>44527.08</v>
      </c>
      <c r="H154" s="29">
        <f t="shared" si="4"/>
        <v>45321.08</v>
      </c>
      <c r="I154" s="84"/>
      <c r="J154" s="85"/>
      <c r="K154" s="53"/>
    </row>
    <row r="155" spans="1:11" ht="30" customHeight="1">
      <c r="A155" s="64" t="s">
        <v>68</v>
      </c>
      <c r="B155" s="8" t="s">
        <v>83</v>
      </c>
      <c r="C155" s="12"/>
      <c r="D155" s="4" t="s">
        <v>56</v>
      </c>
      <c r="E155" s="4"/>
      <c r="F155" s="29">
        <f t="shared" si="4"/>
        <v>43855.35</v>
      </c>
      <c r="G155" s="29">
        <f t="shared" si="4"/>
        <v>44522.35</v>
      </c>
      <c r="H155" s="29">
        <f t="shared" si="4"/>
        <v>45316.35</v>
      </c>
      <c r="I155" s="84"/>
      <c r="J155" s="85"/>
      <c r="K155" s="53"/>
    </row>
    <row r="156" spans="1:11" ht="15" customHeight="1">
      <c r="A156" s="64" t="s">
        <v>69</v>
      </c>
      <c r="B156" s="8" t="s">
        <v>83</v>
      </c>
      <c r="C156" s="12"/>
      <c r="D156" s="4" t="s">
        <v>56</v>
      </c>
      <c r="E156" s="4"/>
      <c r="F156" s="29">
        <f t="shared" si="4"/>
        <v>43859.39</v>
      </c>
      <c r="G156" s="29">
        <f t="shared" si="4"/>
        <v>44526.39</v>
      </c>
      <c r="H156" s="29">
        <f t="shared" si="4"/>
        <v>45320.39</v>
      </c>
      <c r="I156" s="84"/>
      <c r="J156" s="85"/>
      <c r="K156" s="53"/>
    </row>
    <row r="157" spans="1:11" ht="15" customHeight="1">
      <c r="A157" s="18" t="s">
        <v>70</v>
      </c>
      <c r="B157" s="18" t="s">
        <v>82</v>
      </c>
      <c r="C157" s="12"/>
      <c r="D157" s="4" t="s">
        <v>56</v>
      </c>
      <c r="E157" s="4"/>
      <c r="F157" s="29">
        <f t="shared" si="4"/>
        <v>59584</v>
      </c>
      <c r="G157" s="29">
        <f t="shared" si="4"/>
        <v>60751</v>
      </c>
      <c r="H157" s="29">
        <f t="shared" si="4"/>
        <v>62139</v>
      </c>
      <c r="I157" s="84"/>
      <c r="J157" s="85"/>
      <c r="K157" s="53"/>
    </row>
    <row r="158" spans="1:11" ht="15" customHeight="1">
      <c r="A158" s="22" t="s">
        <v>71</v>
      </c>
      <c r="B158" s="22" t="s">
        <v>82</v>
      </c>
      <c r="C158" s="12"/>
      <c r="D158" s="4" t="s">
        <v>56</v>
      </c>
      <c r="E158" s="4"/>
      <c r="F158" s="29">
        <f t="shared" si="4"/>
        <v>79913.47</v>
      </c>
      <c r="G158" s="29">
        <f t="shared" si="4"/>
        <v>81313.47</v>
      </c>
      <c r="H158" s="29">
        <f t="shared" si="4"/>
        <v>82979.47</v>
      </c>
      <c r="I158" s="84"/>
      <c r="J158" s="85"/>
      <c r="K158" s="53"/>
    </row>
    <row r="159" spans="1:11" ht="15" customHeight="1">
      <c r="A159" s="22" t="s">
        <v>76</v>
      </c>
      <c r="B159" s="22" t="s">
        <v>81</v>
      </c>
      <c r="C159" s="12"/>
      <c r="D159" s="4" t="s">
        <v>56</v>
      </c>
      <c r="E159" s="4"/>
      <c r="F159" s="29">
        <f t="shared" si="4"/>
        <v>108999</v>
      </c>
      <c r="G159" s="29">
        <f t="shared" si="4"/>
        <v>111169</v>
      </c>
      <c r="H159" s="29">
        <f t="shared" si="4"/>
        <v>113752</v>
      </c>
      <c r="I159" s="84"/>
      <c r="J159" s="85"/>
      <c r="K159" s="53"/>
    </row>
    <row r="160" spans="1:11" ht="15" customHeight="1">
      <c r="A160" s="22" t="s">
        <v>72</v>
      </c>
      <c r="B160" s="22" t="s">
        <v>82</v>
      </c>
      <c r="C160" s="12"/>
      <c r="D160" s="4" t="s">
        <v>56</v>
      </c>
      <c r="E160" s="4"/>
      <c r="F160" s="29">
        <f t="shared" si="4"/>
        <v>97145.22</v>
      </c>
      <c r="G160" s="29">
        <f t="shared" si="4"/>
        <v>98894.22</v>
      </c>
      <c r="H160" s="29">
        <f t="shared" si="4"/>
        <v>100977.22</v>
      </c>
      <c r="I160" s="84"/>
      <c r="J160" s="85"/>
      <c r="K160" s="53"/>
    </row>
    <row r="161" spans="1:11" ht="15" customHeight="1">
      <c r="A161" s="18" t="s">
        <v>77</v>
      </c>
      <c r="B161" s="18" t="s">
        <v>80</v>
      </c>
      <c r="C161" s="12"/>
      <c r="D161" s="4" t="s">
        <v>56</v>
      </c>
      <c r="E161" s="4"/>
      <c r="F161" s="29">
        <f t="shared" si="4"/>
        <v>42761</v>
      </c>
      <c r="G161" s="29">
        <f t="shared" si="4"/>
        <v>43586</v>
      </c>
      <c r="H161" s="29">
        <f t="shared" si="4"/>
        <v>44568</v>
      </c>
      <c r="I161" s="84"/>
      <c r="J161" s="85"/>
      <c r="K161" s="53"/>
    </row>
    <row r="162" spans="1:11" ht="15" customHeight="1">
      <c r="A162" s="64" t="s">
        <v>73</v>
      </c>
      <c r="B162" s="8" t="s">
        <v>83</v>
      </c>
      <c r="C162" s="12"/>
      <c r="D162" s="4" t="s">
        <v>56</v>
      </c>
      <c r="E162" s="4"/>
      <c r="F162" s="29">
        <f t="shared" si="4"/>
        <v>43878.64</v>
      </c>
      <c r="G162" s="29">
        <f t="shared" si="4"/>
        <v>44545.64</v>
      </c>
      <c r="H162" s="29">
        <f t="shared" si="4"/>
        <v>45339.64</v>
      </c>
      <c r="I162" s="84"/>
      <c r="J162" s="85"/>
      <c r="K162" s="53"/>
    </row>
    <row r="163" spans="1:11" ht="15" customHeight="1">
      <c r="A163" s="18" t="s">
        <v>78</v>
      </c>
      <c r="B163" s="18" t="s">
        <v>80</v>
      </c>
      <c r="C163" s="12"/>
      <c r="D163" s="4" t="s">
        <v>56</v>
      </c>
      <c r="E163" s="4"/>
      <c r="F163" s="29">
        <f t="shared" si="4"/>
        <v>66264</v>
      </c>
      <c r="G163" s="29">
        <f t="shared" si="4"/>
        <v>67566</v>
      </c>
      <c r="H163" s="29">
        <f t="shared" si="4"/>
        <v>69116</v>
      </c>
      <c r="I163" s="84"/>
      <c r="J163" s="85"/>
      <c r="K163" s="53"/>
    </row>
    <row r="164" spans="1:11" ht="15" customHeight="1">
      <c r="A164" s="64" t="s">
        <v>74</v>
      </c>
      <c r="B164" s="8" t="s">
        <v>83</v>
      </c>
      <c r="C164" s="12"/>
      <c r="D164" s="4" t="s">
        <v>56</v>
      </c>
      <c r="E164" s="4"/>
      <c r="F164" s="29">
        <f t="shared" si="4"/>
        <v>60225.15</v>
      </c>
      <c r="G164" s="29">
        <f t="shared" si="4"/>
        <v>61225.15</v>
      </c>
      <c r="H164" s="29">
        <f t="shared" si="4"/>
        <v>62415.15</v>
      </c>
      <c r="I164" s="84"/>
      <c r="J164" s="85"/>
      <c r="K164" s="53"/>
    </row>
    <row r="165" spans="1:11" ht="15" customHeight="1">
      <c r="A165" s="113"/>
      <c r="B165" s="8"/>
      <c r="C165" s="12"/>
      <c r="D165" s="4"/>
      <c r="E165" s="4"/>
      <c r="F165" s="29">
        <f t="shared" si="4"/>
        <v>0</v>
      </c>
      <c r="G165" s="29">
        <f t="shared" si="4"/>
        <v>0</v>
      </c>
      <c r="H165" s="29">
        <f t="shared" si="4"/>
        <v>0</v>
      </c>
      <c r="I165" s="84"/>
      <c r="J165" s="85"/>
      <c r="K165" s="53"/>
    </row>
    <row r="166" spans="1:11">
      <c r="A166" s="122" t="s">
        <v>84</v>
      </c>
      <c r="B166" s="24"/>
      <c r="C166" s="25"/>
      <c r="D166" s="26"/>
      <c r="E166" s="27"/>
      <c r="F166" s="28"/>
      <c r="G166" s="28"/>
      <c r="H166" s="28"/>
      <c r="I166" s="82"/>
      <c r="J166" s="83"/>
      <c r="K166" s="62"/>
    </row>
    <row r="167" spans="1:11" ht="15" customHeight="1">
      <c r="A167" s="8" t="s">
        <v>179</v>
      </c>
      <c r="B167" s="8" t="s">
        <v>85</v>
      </c>
      <c r="C167" s="12"/>
      <c r="D167" s="4" t="s">
        <v>56</v>
      </c>
      <c r="E167" s="4"/>
      <c r="F167" s="29">
        <f t="shared" ref="F167:H176" si="5">F221+F248+F275+F302+F329+F383+F410+F437+F464+F491+F518</f>
        <v>0</v>
      </c>
      <c r="G167" s="29">
        <f t="shared" si="5"/>
        <v>0</v>
      </c>
      <c r="H167" s="29">
        <f t="shared" si="5"/>
        <v>0</v>
      </c>
      <c r="I167" s="84"/>
      <c r="J167" s="85"/>
      <c r="K167" s="53"/>
    </row>
    <row r="168" spans="1:11" ht="15" customHeight="1">
      <c r="A168" s="8" t="s">
        <v>180</v>
      </c>
      <c r="B168" s="8" t="s">
        <v>86</v>
      </c>
      <c r="C168" s="12"/>
      <c r="D168" s="4" t="s">
        <v>56</v>
      </c>
      <c r="E168" s="4"/>
      <c r="F168" s="29">
        <f t="shared" si="5"/>
        <v>0</v>
      </c>
      <c r="G168" s="29">
        <f t="shared" si="5"/>
        <v>0</v>
      </c>
      <c r="H168" s="29">
        <f t="shared" si="5"/>
        <v>0</v>
      </c>
      <c r="I168" s="84"/>
      <c r="J168" s="85"/>
      <c r="K168" s="53"/>
    </row>
    <row r="169" spans="1:11" ht="15" customHeight="1">
      <c r="A169" s="8" t="s">
        <v>181</v>
      </c>
      <c r="B169" s="8" t="s">
        <v>87</v>
      </c>
      <c r="C169" s="12"/>
      <c r="D169" s="4" t="s">
        <v>56</v>
      </c>
      <c r="E169" s="4"/>
      <c r="F169" s="29">
        <f t="shared" si="5"/>
        <v>0</v>
      </c>
      <c r="G169" s="29">
        <f t="shared" si="5"/>
        <v>0</v>
      </c>
      <c r="H169" s="29">
        <f t="shared" si="5"/>
        <v>0</v>
      </c>
      <c r="I169" s="84"/>
      <c r="J169" s="85"/>
      <c r="K169" s="53"/>
    </row>
    <row r="170" spans="1:11" ht="15" customHeight="1">
      <c r="A170" s="8" t="s">
        <v>215</v>
      </c>
      <c r="B170" s="8" t="s">
        <v>88</v>
      </c>
      <c r="C170" s="12"/>
      <c r="D170" s="4" t="s">
        <v>56</v>
      </c>
      <c r="E170" s="4"/>
      <c r="F170" s="29">
        <f t="shared" si="5"/>
        <v>0</v>
      </c>
      <c r="G170" s="29">
        <f t="shared" si="5"/>
        <v>0</v>
      </c>
      <c r="H170" s="29">
        <f t="shared" si="5"/>
        <v>0</v>
      </c>
      <c r="I170" s="84"/>
      <c r="J170" s="85"/>
      <c r="K170" s="53"/>
    </row>
    <row r="171" spans="1:11" ht="15" customHeight="1">
      <c r="A171" s="8" t="s">
        <v>182</v>
      </c>
      <c r="B171" s="8" t="s">
        <v>89</v>
      </c>
      <c r="C171" s="12"/>
      <c r="D171" s="4" t="s">
        <v>56</v>
      </c>
      <c r="E171" s="4"/>
      <c r="F171" s="29">
        <f t="shared" si="5"/>
        <v>0</v>
      </c>
      <c r="G171" s="29">
        <f t="shared" si="5"/>
        <v>0</v>
      </c>
      <c r="H171" s="29">
        <f t="shared" si="5"/>
        <v>0</v>
      </c>
      <c r="I171" s="84"/>
      <c r="J171" s="85"/>
      <c r="K171" s="53"/>
    </row>
    <row r="172" spans="1:11" ht="15" customHeight="1">
      <c r="A172" s="22" t="s">
        <v>183</v>
      </c>
      <c r="B172" s="22" t="s">
        <v>90</v>
      </c>
      <c r="C172" s="12"/>
      <c r="D172" s="4" t="s">
        <v>56</v>
      </c>
      <c r="E172" s="4"/>
      <c r="F172" s="29">
        <f t="shared" si="5"/>
        <v>0</v>
      </c>
      <c r="G172" s="29">
        <f t="shared" si="5"/>
        <v>0</v>
      </c>
      <c r="H172" s="29">
        <f t="shared" si="5"/>
        <v>0</v>
      </c>
      <c r="I172" s="84"/>
      <c r="J172" s="85"/>
      <c r="K172" s="53"/>
    </row>
    <row r="173" spans="1:11" ht="15" customHeight="1">
      <c r="A173" s="22" t="s">
        <v>184</v>
      </c>
      <c r="B173" s="22" t="s">
        <v>91</v>
      </c>
      <c r="C173" s="12"/>
      <c r="D173" s="4" t="s">
        <v>56</v>
      </c>
      <c r="E173" s="4"/>
      <c r="F173" s="29">
        <f t="shared" si="5"/>
        <v>0</v>
      </c>
      <c r="G173" s="29">
        <f t="shared" si="5"/>
        <v>0</v>
      </c>
      <c r="H173" s="29">
        <f t="shared" si="5"/>
        <v>0</v>
      </c>
      <c r="I173" s="84"/>
      <c r="J173" s="85"/>
      <c r="K173" s="53"/>
    </row>
    <row r="174" spans="1:11" ht="15" customHeight="1">
      <c r="A174" s="22" t="s">
        <v>185</v>
      </c>
      <c r="B174" s="22" t="s">
        <v>92</v>
      </c>
      <c r="C174" s="12"/>
      <c r="D174" s="4" t="s">
        <v>56</v>
      </c>
      <c r="E174" s="4"/>
      <c r="F174" s="29">
        <f t="shared" si="5"/>
        <v>0</v>
      </c>
      <c r="G174" s="29">
        <f t="shared" si="5"/>
        <v>0</v>
      </c>
      <c r="H174" s="29">
        <f t="shared" si="5"/>
        <v>0</v>
      </c>
      <c r="I174" s="84"/>
      <c r="J174" s="85"/>
      <c r="K174" s="53"/>
    </row>
    <row r="175" spans="1:11" ht="15" customHeight="1">
      <c r="A175" s="22" t="s">
        <v>216</v>
      </c>
      <c r="B175" s="22" t="s">
        <v>93</v>
      </c>
      <c r="C175" s="12"/>
      <c r="D175" s="4" t="s">
        <v>56</v>
      </c>
      <c r="E175" s="4"/>
      <c r="F175" s="29">
        <f t="shared" si="5"/>
        <v>0</v>
      </c>
      <c r="G175" s="29">
        <f t="shared" si="5"/>
        <v>0</v>
      </c>
      <c r="H175" s="29">
        <f t="shared" si="5"/>
        <v>0</v>
      </c>
      <c r="I175" s="84"/>
      <c r="J175" s="85"/>
      <c r="K175" s="53"/>
    </row>
    <row r="176" spans="1:11" ht="15" customHeight="1">
      <c r="A176" s="22" t="s">
        <v>186</v>
      </c>
      <c r="B176" s="22" t="s">
        <v>94</v>
      </c>
      <c r="C176" s="12"/>
      <c r="D176" s="4" t="s">
        <v>56</v>
      </c>
      <c r="E176" s="4"/>
      <c r="F176" s="29">
        <f t="shared" si="5"/>
        <v>0</v>
      </c>
      <c r="G176" s="29">
        <f t="shared" si="5"/>
        <v>0</v>
      </c>
      <c r="H176" s="29">
        <f t="shared" si="5"/>
        <v>0</v>
      </c>
      <c r="I176" s="84"/>
      <c r="J176" s="85"/>
      <c r="K176" s="53"/>
    </row>
    <row r="177" spans="1:11" ht="17.25" customHeight="1">
      <c r="A177" s="24"/>
      <c r="B177" s="24"/>
      <c r="C177" s="30" t="s">
        <v>12</v>
      </c>
      <c r="D177" s="31" t="s">
        <v>13</v>
      </c>
      <c r="E177" s="24"/>
      <c r="F177" s="32"/>
      <c r="G177" s="32"/>
      <c r="H177" s="32"/>
      <c r="I177" s="86"/>
      <c r="J177" s="87"/>
      <c r="K177" s="53"/>
    </row>
    <row r="178" spans="1:11" ht="36">
      <c r="A178" s="122" t="s">
        <v>79</v>
      </c>
      <c r="B178" s="24"/>
      <c r="C178" s="30"/>
      <c r="D178" s="31"/>
      <c r="E178" s="24"/>
      <c r="F178" s="32"/>
      <c r="G178" s="32"/>
      <c r="H178" s="32"/>
      <c r="I178" s="86"/>
      <c r="J178" s="87"/>
      <c r="K178" s="53"/>
    </row>
    <row r="179" spans="1:11" ht="15" customHeight="1">
      <c r="A179" s="64" t="s">
        <v>75</v>
      </c>
      <c r="B179" s="8" t="s">
        <v>80</v>
      </c>
      <c r="C179" s="12"/>
      <c r="D179" s="8" t="s">
        <v>56</v>
      </c>
      <c r="E179" s="8"/>
      <c r="F179" s="21">
        <f>F206+F233+F260+F287+F314+F341</f>
        <v>9256.48</v>
      </c>
      <c r="G179" s="21">
        <f t="shared" ref="G179:H179" si="6">G206+G233+G260+G287+G314+G341</f>
        <v>9256.48</v>
      </c>
      <c r="H179" s="21">
        <f t="shared" si="6"/>
        <v>9256.48</v>
      </c>
      <c r="I179" s="80"/>
      <c r="J179" s="81"/>
      <c r="K179" s="53"/>
    </row>
    <row r="180" spans="1:11" ht="15" customHeight="1">
      <c r="A180" s="64" t="s">
        <v>67</v>
      </c>
      <c r="B180" s="8" t="s">
        <v>83</v>
      </c>
      <c r="C180" s="12"/>
      <c r="D180" s="8" t="s">
        <v>56</v>
      </c>
      <c r="E180" s="8"/>
      <c r="F180" s="21">
        <f t="shared" ref="F180:H192" si="7">F207+F234+F261+F288+F315+F342</f>
        <v>9256.42</v>
      </c>
      <c r="G180" s="21">
        <f t="shared" si="7"/>
        <v>9256.42</v>
      </c>
      <c r="H180" s="21">
        <f t="shared" si="7"/>
        <v>9256.42</v>
      </c>
      <c r="I180" s="80"/>
      <c r="J180" s="81"/>
      <c r="K180" s="53"/>
    </row>
    <row r="181" spans="1:11" ht="15" customHeight="1">
      <c r="A181" s="64" t="s">
        <v>174</v>
      </c>
      <c r="B181" s="8" t="s">
        <v>80</v>
      </c>
      <c r="C181" s="12"/>
      <c r="D181" s="8" t="s">
        <v>56</v>
      </c>
      <c r="E181" s="8"/>
      <c r="F181" s="21">
        <f t="shared" si="7"/>
        <v>9256.69</v>
      </c>
      <c r="G181" s="21">
        <f t="shared" si="7"/>
        <v>9256.69</v>
      </c>
      <c r="H181" s="21">
        <f t="shared" si="7"/>
        <v>9256.69</v>
      </c>
      <c r="I181" s="80"/>
      <c r="J181" s="81"/>
      <c r="K181" s="53"/>
    </row>
    <row r="182" spans="1:11" ht="30" customHeight="1">
      <c r="A182" s="64" t="s">
        <v>68</v>
      </c>
      <c r="B182" s="8" t="s">
        <v>83</v>
      </c>
      <c r="C182" s="12"/>
      <c r="D182" s="8" t="s">
        <v>56</v>
      </c>
      <c r="E182" s="8"/>
      <c r="F182" s="21">
        <f t="shared" si="7"/>
        <v>9252.34</v>
      </c>
      <c r="G182" s="21">
        <f t="shared" si="7"/>
        <v>9252.34</v>
      </c>
      <c r="H182" s="21">
        <f t="shared" si="7"/>
        <v>9252.34</v>
      </c>
      <c r="I182" s="80"/>
      <c r="J182" s="81"/>
      <c r="K182" s="53"/>
    </row>
    <row r="183" spans="1:11" ht="15" customHeight="1">
      <c r="A183" s="64" t="s">
        <v>69</v>
      </c>
      <c r="B183" s="8" t="s">
        <v>83</v>
      </c>
      <c r="C183" s="12"/>
      <c r="D183" s="8" t="s">
        <v>56</v>
      </c>
      <c r="E183" s="8"/>
      <c r="F183" s="21">
        <f t="shared" si="7"/>
        <v>9256.7900000000009</v>
      </c>
      <c r="G183" s="21">
        <f t="shared" si="7"/>
        <v>9256.7900000000009</v>
      </c>
      <c r="H183" s="21">
        <f t="shared" si="7"/>
        <v>9256.7900000000009</v>
      </c>
      <c r="I183" s="80"/>
      <c r="J183" s="81"/>
      <c r="K183" s="53"/>
    </row>
    <row r="184" spans="1:11" ht="15" customHeight="1">
      <c r="A184" s="18" t="s">
        <v>70</v>
      </c>
      <c r="B184" s="18" t="s">
        <v>82</v>
      </c>
      <c r="C184" s="12"/>
      <c r="D184" s="8" t="s">
        <v>56</v>
      </c>
      <c r="E184" s="8"/>
      <c r="F184" s="21">
        <f t="shared" si="7"/>
        <v>0</v>
      </c>
      <c r="G184" s="21">
        <f t="shared" si="7"/>
        <v>0</v>
      </c>
      <c r="H184" s="21">
        <f t="shared" si="7"/>
        <v>0</v>
      </c>
      <c r="I184" s="80"/>
      <c r="J184" s="81"/>
      <c r="K184" s="53"/>
    </row>
    <row r="185" spans="1:11" ht="15" customHeight="1">
      <c r="A185" s="22" t="s">
        <v>71</v>
      </c>
      <c r="B185" s="22" t="s">
        <v>82</v>
      </c>
      <c r="C185" s="12"/>
      <c r="D185" s="8" t="s">
        <v>56</v>
      </c>
      <c r="E185" s="8"/>
      <c r="F185" s="21">
        <f t="shared" si="7"/>
        <v>9255.69</v>
      </c>
      <c r="G185" s="21">
        <f t="shared" si="7"/>
        <v>9255.69</v>
      </c>
      <c r="H185" s="21">
        <f t="shared" si="7"/>
        <v>9255.69</v>
      </c>
      <c r="I185" s="80"/>
      <c r="J185" s="81"/>
      <c r="K185" s="53"/>
    </row>
    <row r="186" spans="1:11" ht="15" customHeight="1">
      <c r="A186" s="22" t="s">
        <v>76</v>
      </c>
      <c r="B186" s="22" t="s">
        <v>81</v>
      </c>
      <c r="C186" s="12"/>
      <c r="D186" s="8" t="s">
        <v>56</v>
      </c>
      <c r="E186" s="8"/>
      <c r="F186" s="21">
        <f t="shared" si="7"/>
        <v>0</v>
      </c>
      <c r="G186" s="21">
        <f t="shared" si="7"/>
        <v>0</v>
      </c>
      <c r="H186" s="21">
        <f t="shared" si="7"/>
        <v>0</v>
      </c>
      <c r="I186" s="80"/>
      <c r="J186" s="81"/>
      <c r="K186" s="53"/>
    </row>
    <row r="187" spans="1:11" ht="15" customHeight="1">
      <c r="A187" s="22" t="s">
        <v>72</v>
      </c>
      <c r="B187" s="22" t="s">
        <v>82</v>
      </c>
      <c r="C187" s="12"/>
      <c r="D187" s="8" t="s">
        <v>56</v>
      </c>
      <c r="E187" s="8"/>
      <c r="F187" s="21">
        <f t="shared" si="7"/>
        <v>9260.41</v>
      </c>
      <c r="G187" s="21">
        <f t="shared" si="7"/>
        <v>9260.41</v>
      </c>
      <c r="H187" s="21">
        <f t="shared" si="7"/>
        <v>9260.41</v>
      </c>
      <c r="I187" s="80"/>
      <c r="J187" s="81"/>
      <c r="K187" s="53"/>
    </row>
    <row r="188" spans="1:11" ht="15" customHeight="1">
      <c r="A188" s="18" t="s">
        <v>77</v>
      </c>
      <c r="B188" s="18" t="s">
        <v>80</v>
      </c>
      <c r="C188" s="12"/>
      <c r="D188" s="8" t="s">
        <v>56</v>
      </c>
      <c r="E188" s="8"/>
      <c r="F188" s="21">
        <f t="shared" si="7"/>
        <v>0</v>
      </c>
      <c r="G188" s="21">
        <f t="shared" si="7"/>
        <v>0</v>
      </c>
      <c r="H188" s="21">
        <f t="shared" si="7"/>
        <v>0</v>
      </c>
      <c r="I188" s="80"/>
      <c r="J188" s="81"/>
      <c r="K188" s="53"/>
    </row>
    <row r="189" spans="1:11" ht="15" customHeight="1">
      <c r="A189" s="64" t="s">
        <v>73</v>
      </c>
      <c r="B189" s="8" t="s">
        <v>83</v>
      </c>
      <c r="C189" s="12"/>
      <c r="D189" s="8" t="s">
        <v>56</v>
      </c>
      <c r="E189" s="8"/>
      <c r="F189" s="21">
        <f t="shared" si="7"/>
        <v>9278.48</v>
      </c>
      <c r="G189" s="21">
        <f t="shared" si="7"/>
        <v>9278.48</v>
      </c>
      <c r="H189" s="21">
        <f t="shared" si="7"/>
        <v>9278.48</v>
      </c>
      <c r="I189" s="80"/>
      <c r="J189" s="81"/>
      <c r="K189" s="53"/>
    </row>
    <row r="190" spans="1:11" ht="15" customHeight="1">
      <c r="A190" s="18" t="s">
        <v>78</v>
      </c>
      <c r="B190" s="18" t="s">
        <v>80</v>
      </c>
      <c r="C190" s="12"/>
      <c r="D190" s="8" t="s">
        <v>56</v>
      </c>
      <c r="E190" s="8"/>
      <c r="F190" s="21">
        <f t="shared" si="7"/>
        <v>0</v>
      </c>
      <c r="G190" s="21">
        <f t="shared" si="7"/>
        <v>0</v>
      </c>
      <c r="H190" s="21">
        <f t="shared" si="7"/>
        <v>0</v>
      </c>
      <c r="I190" s="80"/>
      <c r="J190" s="81"/>
      <c r="K190" s="53"/>
    </row>
    <row r="191" spans="1:11" ht="15" customHeight="1">
      <c r="A191" s="64" t="s">
        <v>74</v>
      </c>
      <c r="B191" s="8" t="s">
        <v>83</v>
      </c>
      <c r="C191" s="12"/>
      <c r="D191" s="8" t="s">
        <v>56</v>
      </c>
      <c r="E191" s="8"/>
      <c r="F191" s="21">
        <f t="shared" si="7"/>
        <v>9254.48</v>
      </c>
      <c r="G191" s="21">
        <f t="shared" si="7"/>
        <v>9254.48</v>
      </c>
      <c r="H191" s="21">
        <f t="shared" si="7"/>
        <v>9254.48</v>
      </c>
      <c r="I191" s="80"/>
      <c r="J191" s="81"/>
      <c r="K191" s="53"/>
    </row>
    <row r="192" spans="1:11" ht="15" customHeight="1">
      <c r="A192" s="113"/>
      <c r="B192" s="8"/>
      <c r="C192" s="12"/>
      <c r="D192" s="8"/>
      <c r="E192" s="8"/>
      <c r="F192" s="21">
        <f t="shared" si="7"/>
        <v>0</v>
      </c>
      <c r="G192" s="21">
        <f t="shared" si="7"/>
        <v>0</v>
      </c>
      <c r="H192" s="21">
        <f t="shared" si="7"/>
        <v>0</v>
      </c>
      <c r="I192" s="80"/>
      <c r="J192" s="81"/>
      <c r="K192" s="53"/>
    </row>
    <row r="193" spans="1:11">
      <c r="A193" s="122" t="s">
        <v>84</v>
      </c>
      <c r="B193" s="24"/>
      <c r="C193" s="25"/>
      <c r="D193" s="26"/>
      <c r="E193" s="27"/>
      <c r="F193" s="28"/>
      <c r="G193" s="28"/>
      <c r="H193" s="28"/>
      <c r="I193" s="82"/>
      <c r="J193" s="83"/>
      <c r="K193" s="62"/>
    </row>
    <row r="194" spans="1:11" ht="15" customHeight="1">
      <c r="A194" s="8" t="s">
        <v>179</v>
      </c>
      <c r="B194" s="8" t="s">
        <v>85</v>
      </c>
      <c r="C194" s="12"/>
      <c r="D194" s="8" t="s">
        <v>56</v>
      </c>
      <c r="E194" s="8"/>
      <c r="F194" s="21">
        <f t="shared" ref="F194:H203" si="8">F221+F248+F275+F302+F329+F356</f>
        <v>0</v>
      </c>
      <c r="G194" s="21">
        <f t="shared" si="8"/>
        <v>0</v>
      </c>
      <c r="H194" s="21">
        <f t="shared" si="8"/>
        <v>0</v>
      </c>
      <c r="I194" s="80"/>
      <c r="J194" s="81"/>
      <c r="K194" s="53"/>
    </row>
    <row r="195" spans="1:11" ht="15" customHeight="1">
      <c r="A195" s="8" t="s">
        <v>180</v>
      </c>
      <c r="B195" s="8" t="s">
        <v>86</v>
      </c>
      <c r="C195" s="12"/>
      <c r="D195" s="8" t="s">
        <v>56</v>
      </c>
      <c r="E195" s="8"/>
      <c r="F195" s="21">
        <f t="shared" si="8"/>
        <v>0</v>
      </c>
      <c r="G195" s="21">
        <f t="shared" si="8"/>
        <v>0</v>
      </c>
      <c r="H195" s="21">
        <f t="shared" si="8"/>
        <v>0</v>
      </c>
      <c r="I195" s="80"/>
      <c r="J195" s="81"/>
      <c r="K195" s="53"/>
    </row>
    <row r="196" spans="1:11" ht="15" customHeight="1">
      <c r="A196" s="8" t="s">
        <v>181</v>
      </c>
      <c r="B196" s="8" t="s">
        <v>87</v>
      </c>
      <c r="C196" s="12"/>
      <c r="D196" s="8" t="s">
        <v>56</v>
      </c>
      <c r="E196" s="8"/>
      <c r="F196" s="21">
        <f t="shared" si="8"/>
        <v>0</v>
      </c>
      <c r="G196" s="21">
        <f t="shared" si="8"/>
        <v>0</v>
      </c>
      <c r="H196" s="21">
        <f t="shared" si="8"/>
        <v>0</v>
      </c>
      <c r="I196" s="80"/>
      <c r="J196" s="81"/>
      <c r="K196" s="53"/>
    </row>
    <row r="197" spans="1:11" ht="15" customHeight="1">
      <c r="A197" s="8" t="s">
        <v>215</v>
      </c>
      <c r="B197" s="8" t="s">
        <v>88</v>
      </c>
      <c r="C197" s="12"/>
      <c r="D197" s="8" t="s">
        <v>56</v>
      </c>
      <c r="E197" s="8"/>
      <c r="F197" s="21">
        <f t="shared" si="8"/>
        <v>0</v>
      </c>
      <c r="G197" s="21">
        <f t="shared" si="8"/>
        <v>0</v>
      </c>
      <c r="H197" s="21">
        <f t="shared" si="8"/>
        <v>0</v>
      </c>
      <c r="I197" s="80"/>
      <c r="J197" s="81"/>
      <c r="K197" s="53"/>
    </row>
    <row r="198" spans="1:11" ht="15" customHeight="1">
      <c r="A198" s="8" t="s">
        <v>182</v>
      </c>
      <c r="B198" s="8" t="s">
        <v>89</v>
      </c>
      <c r="C198" s="12"/>
      <c r="D198" s="8" t="s">
        <v>56</v>
      </c>
      <c r="E198" s="8"/>
      <c r="F198" s="21">
        <f t="shared" si="8"/>
        <v>0</v>
      </c>
      <c r="G198" s="21">
        <f t="shared" si="8"/>
        <v>0</v>
      </c>
      <c r="H198" s="21">
        <f t="shared" si="8"/>
        <v>0</v>
      </c>
      <c r="I198" s="80"/>
      <c r="J198" s="81"/>
      <c r="K198" s="53"/>
    </row>
    <row r="199" spans="1:11" ht="15" customHeight="1">
      <c r="A199" s="22" t="s">
        <v>183</v>
      </c>
      <c r="B199" s="22" t="s">
        <v>90</v>
      </c>
      <c r="C199" s="12"/>
      <c r="D199" s="8" t="s">
        <v>56</v>
      </c>
      <c r="E199" s="8"/>
      <c r="F199" s="21">
        <f t="shared" si="8"/>
        <v>0</v>
      </c>
      <c r="G199" s="21">
        <f t="shared" si="8"/>
        <v>0</v>
      </c>
      <c r="H199" s="21">
        <f t="shared" si="8"/>
        <v>0</v>
      </c>
      <c r="I199" s="80"/>
      <c r="J199" s="81"/>
      <c r="K199" s="53"/>
    </row>
    <row r="200" spans="1:11" ht="15" customHeight="1">
      <c r="A200" s="22" t="s">
        <v>184</v>
      </c>
      <c r="B200" s="22" t="s">
        <v>91</v>
      </c>
      <c r="C200" s="12"/>
      <c r="D200" s="8" t="s">
        <v>56</v>
      </c>
      <c r="E200" s="8"/>
      <c r="F200" s="21">
        <f t="shared" si="8"/>
        <v>0</v>
      </c>
      <c r="G200" s="21">
        <f t="shared" si="8"/>
        <v>0</v>
      </c>
      <c r="H200" s="21">
        <f t="shared" si="8"/>
        <v>0</v>
      </c>
      <c r="I200" s="80"/>
      <c r="J200" s="81"/>
      <c r="K200" s="53"/>
    </row>
    <row r="201" spans="1:11" ht="15" customHeight="1">
      <c r="A201" s="22" t="s">
        <v>185</v>
      </c>
      <c r="B201" s="22" t="s">
        <v>92</v>
      </c>
      <c r="C201" s="12"/>
      <c r="D201" s="8" t="s">
        <v>56</v>
      </c>
      <c r="E201" s="8"/>
      <c r="F201" s="21">
        <f t="shared" si="8"/>
        <v>0</v>
      </c>
      <c r="G201" s="21">
        <f t="shared" si="8"/>
        <v>0</v>
      </c>
      <c r="H201" s="21">
        <f t="shared" si="8"/>
        <v>0</v>
      </c>
      <c r="I201" s="80"/>
      <c r="J201" s="81"/>
      <c r="K201" s="53"/>
    </row>
    <row r="202" spans="1:11" ht="15" customHeight="1">
      <c r="A202" s="22" t="s">
        <v>216</v>
      </c>
      <c r="B202" s="22" t="s">
        <v>93</v>
      </c>
      <c r="C202" s="12"/>
      <c r="D202" s="8" t="s">
        <v>56</v>
      </c>
      <c r="E202" s="8"/>
      <c r="F202" s="21">
        <f t="shared" si="8"/>
        <v>0</v>
      </c>
      <c r="G202" s="21">
        <f t="shared" si="8"/>
        <v>0</v>
      </c>
      <c r="H202" s="21">
        <f t="shared" si="8"/>
        <v>0</v>
      </c>
      <c r="I202" s="80"/>
      <c r="J202" s="81"/>
      <c r="K202" s="53"/>
    </row>
    <row r="203" spans="1:11" ht="15" customHeight="1">
      <c r="A203" s="22" t="s">
        <v>186</v>
      </c>
      <c r="B203" s="22" t="s">
        <v>94</v>
      </c>
      <c r="C203" s="12"/>
      <c r="D203" s="8" t="s">
        <v>56</v>
      </c>
      <c r="E203" s="8"/>
      <c r="F203" s="21">
        <f t="shared" si="8"/>
        <v>0</v>
      </c>
      <c r="G203" s="21">
        <f t="shared" si="8"/>
        <v>0</v>
      </c>
      <c r="H203" s="21">
        <f t="shared" si="8"/>
        <v>0</v>
      </c>
      <c r="I203" s="80"/>
      <c r="J203" s="81"/>
      <c r="K203" s="53"/>
    </row>
    <row r="204" spans="1:11" ht="12" customHeight="1">
      <c r="A204" s="7"/>
      <c r="B204" s="7"/>
      <c r="C204" s="6" t="s">
        <v>34</v>
      </c>
      <c r="D204" s="11" t="s">
        <v>35</v>
      </c>
      <c r="E204" s="7"/>
      <c r="F204" s="20"/>
      <c r="G204" s="20"/>
      <c r="H204" s="20"/>
      <c r="I204" s="78"/>
      <c r="J204" s="79"/>
      <c r="K204" s="53"/>
    </row>
    <row r="205" spans="1:11" ht="36">
      <c r="A205" s="75" t="s">
        <v>79</v>
      </c>
      <c r="B205" s="7"/>
      <c r="C205" s="6"/>
      <c r="D205" s="11"/>
      <c r="E205" s="7"/>
      <c r="F205" s="20"/>
      <c r="G205" s="20"/>
      <c r="H205" s="20"/>
      <c r="I205" s="78"/>
      <c r="J205" s="79"/>
      <c r="K205" s="53"/>
    </row>
    <row r="206" spans="1:11" ht="15" customHeight="1">
      <c r="A206" s="64" t="s">
        <v>75</v>
      </c>
      <c r="B206" s="8" t="s">
        <v>80</v>
      </c>
      <c r="C206" s="5"/>
      <c r="D206" s="8" t="s">
        <v>30</v>
      </c>
      <c r="E206" s="131">
        <v>10.178333329999999</v>
      </c>
      <c r="F206" s="110">
        <v>84.28</v>
      </c>
      <c r="G206" s="110">
        <v>84.28</v>
      </c>
      <c r="H206" s="110">
        <v>84.28</v>
      </c>
      <c r="I206" s="156"/>
      <c r="J206" s="157"/>
      <c r="K206" s="52"/>
    </row>
    <row r="207" spans="1:11" ht="15" customHeight="1">
      <c r="A207" s="64" t="s">
        <v>67</v>
      </c>
      <c r="B207" s="8" t="s">
        <v>83</v>
      </c>
      <c r="C207" s="5"/>
      <c r="D207" s="8" t="s">
        <v>30</v>
      </c>
      <c r="E207" s="131">
        <v>10.17826969</v>
      </c>
      <c r="F207" s="110">
        <v>84.28</v>
      </c>
      <c r="G207" s="110">
        <v>84.28</v>
      </c>
      <c r="H207" s="110">
        <v>84.28</v>
      </c>
      <c r="I207" s="156"/>
      <c r="J207" s="157"/>
      <c r="K207" s="52"/>
    </row>
    <row r="208" spans="1:11" ht="15" customHeight="1">
      <c r="A208" s="64" t="s">
        <v>174</v>
      </c>
      <c r="B208" s="8" t="s">
        <v>80</v>
      </c>
      <c r="C208" s="5"/>
      <c r="D208" s="8" t="s">
        <v>30</v>
      </c>
      <c r="E208" s="131">
        <v>10.17906977</v>
      </c>
      <c r="F208" s="110">
        <v>84.28</v>
      </c>
      <c r="G208" s="110">
        <v>84.28</v>
      </c>
      <c r="H208" s="110">
        <v>84.28</v>
      </c>
      <c r="I208" s="156"/>
      <c r="J208" s="157"/>
      <c r="K208" s="52"/>
    </row>
    <row r="209" spans="1:11" ht="30" customHeight="1">
      <c r="A209" s="64" t="s">
        <v>68</v>
      </c>
      <c r="B209" s="8" t="s">
        <v>83</v>
      </c>
      <c r="C209" s="5"/>
      <c r="D209" s="8" t="s">
        <v>30</v>
      </c>
      <c r="E209" s="131">
        <v>10.173934429999999</v>
      </c>
      <c r="F209" s="110">
        <v>84.24</v>
      </c>
      <c r="G209" s="110">
        <v>84.24</v>
      </c>
      <c r="H209" s="110">
        <v>84.24</v>
      </c>
      <c r="I209" s="156"/>
      <c r="J209" s="157"/>
      <c r="K209" s="52"/>
    </row>
    <row r="210" spans="1:11" ht="15" customHeight="1">
      <c r="A210" s="64" t="s">
        <v>69</v>
      </c>
      <c r="B210" s="8" t="s">
        <v>83</v>
      </c>
      <c r="C210" s="5"/>
      <c r="D210" s="8" t="s">
        <v>30</v>
      </c>
      <c r="E210" s="131">
        <v>10.17855263</v>
      </c>
      <c r="F210" s="110">
        <v>84.28</v>
      </c>
      <c r="G210" s="110">
        <v>84.28</v>
      </c>
      <c r="H210" s="110">
        <v>84.28</v>
      </c>
      <c r="I210" s="156"/>
      <c r="J210" s="157"/>
      <c r="K210" s="52"/>
    </row>
    <row r="211" spans="1:11" ht="15" customHeight="1">
      <c r="A211" s="18" t="s">
        <v>70</v>
      </c>
      <c r="B211" s="18" t="s">
        <v>82</v>
      </c>
      <c r="C211" s="5"/>
      <c r="D211" s="8" t="s">
        <v>30</v>
      </c>
      <c r="E211" s="131">
        <v>0</v>
      </c>
      <c r="F211" s="110">
        <v>0</v>
      </c>
      <c r="G211" s="110">
        <v>0</v>
      </c>
      <c r="H211" s="110">
        <v>0</v>
      </c>
      <c r="I211" s="156"/>
      <c r="J211" s="157"/>
      <c r="K211" s="52"/>
    </row>
    <row r="212" spans="1:11" ht="15" customHeight="1">
      <c r="A212" s="22" t="s">
        <v>71</v>
      </c>
      <c r="B212" s="22" t="s">
        <v>82</v>
      </c>
      <c r="C212" s="5"/>
      <c r="D212" s="8" t="s">
        <v>30</v>
      </c>
      <c r="E212" s="131">
        <v>10.17746518</v>
      </c>
      <c r="F212" s="110">
        <v>84.27</v>
      </c>
      <c r="G212" s="110">
        <v>84.27</v>
      </c>
      <c r="H212" s="110">
        <v>84.27</v>
      </c>
      <c r="I212" s="156"/>
      <c r="J212" s="157"/>
      <c r="K212" s="52"/>
    </row>
    <row r="213" spans="1:11" ht="15" customHeight="1">
      <c r="A213" s="22" t="s">
        <v>76</v>
      </c>
      <c r="B213" s="22" t="s">
        <v>81</v>
      </c>
      <c r="C213" s="5"/>
      <c r="D213" s="8" t="s">
        <v>30</v>
      </c>
      <c r="E213" s="131">
        <v>0</v>
      </c>
      <c r="F213" s="110">
        <v>0</v>
      </c>
      <c r="G213" s="110">
        <v>0</v>
      </c>
      <c r="H213" s="110">
        <v>0</v>
      </c>
      <c r="I213" s="156"/>
      <c r="J213" s="157"/>
      <c r="K213" s="52"/>
    </row>
    <row r="214" spans="1:11" ht="15" customHeight="1">
      <c r="A214" s="22" t="s">
        <v>72</v>
      </c>
      <c r="B214" s="22" t="s">
        <v>82</v>
      </c>
      <c r="C214" s="5"/>
      <c r="D214" s="8" t="s">
        <v>30</v>
      </c>
      <c r="E214" s="131">
        <v>10.18304762</v>
      </c>
      <c r="F214" s="110">
        <v>84.32</v>
      </c>
      <c r="G214" s="110">
        <v>84.32</v>
      </c>
      <c r="H214" s="110">
        <v>84.32</v>
      </c>
      <c r="I214" s="156"/>
      <c r="J214" s="157"/>
      <c r="K214" s="52"/>
    </row>
    <row r="215" spans="1:11" ht="15" customHeight="1">
      <c r="A215" s="18" t="s">
        <v>77</v>
      </c>
      <c r="B215" s="18" t="s">
        <v>80</v>
      </c>
      <c r="C215" s="5"/>
      <c r="D215" s="8" t="s">
        <v>30</v>
      </c>
      <c r="E215" s="131">
        <v>0</v>
      </c>
      <c r="F215" s="110">
        <v>0</v>
      </c>
      <c r="G215" s="110">
        <v>0</v>
      </c>
      <c r="H215" s="110">
        <v>0</v>
      </c>
      <c r="I215" s="156"/>
      <c r="J215" s="157"/>
      <c r="K215" s="52"/>
    </row>
    <row r="216" spans="1:11" ht="15" customHeight="1">
      <c r="A216" s="64" t="s">
        <v>73</v>
      </c>
      <c r="B216" s="8" t="s">
        <v>83</v>
      </c>
      <c r="C216" s="5"/>
      <c r="D216" s="8" t="s">
        <v>30</v>
      </c>
      <c r="E216" s="131">
        <v>10.20105263</v>
      </c>
      <c r="F216" s="110">
        <v>84.46</v>
      </c>
      <c r="G216" s="110">
        <v>84.46</v>
      </c>
      <c r="H216" s="110">
        <v>84.46</v>
      </c>
      <c r="I216" s="156"/>
      <c r="J216" s="157"/>
      <c r="K216" s="52"/>
    </row>
    <row r="217" spans="1:11" ht="15" customHeight="1">
      <c r="A217" s="18" t="s">
        <v>78</v>
      </c>
      <c r="B217" s="18" t="s">
        <v>80</v>
      </c>
      <c r="C217" s="5"/>
      <c r="D217" s="8" t="s">
        <v>30</v>
      </c>
      <c r="E217" s="131">
        <v>0</v>
      </c>
      <c r="F217" s="110">
        <v>0</v>
      </c>
      <c r="G217" s="110">
        <v>0</v>
      </c>
      <c r="H217" s="110">
        <v>0</v>
      </c>
      <c r="I217" s="156"/>
      <c r="J217" s="157"/>
      <c r="K217" s="52"/>
    </row>
    <row r="218" spans="1:11" ht="15" customHeight="1">
      <c r="A218" s="64" t="s">
        <v>74</v>
      </c>
      <c r="B218" s="8" t="s">
        <v>83</v>
      </c>
      <c r="C218" s="5"/>
      <c r="D218" s="8" t="s">
        <v>30</v>
      </c>
      <c r="E218" s="131">
        <v>10.175903610000001</v>
      </c>
      <c r="F218" s="110">
        <v>84.26</v>
      </c>
      <c r="G218" s="110">
        <v>84.26</v>
      </c>
      <c r="H218" s="110">
        <v>84.26</v>
      </c>
      <c r="I218" s="156"/>
      <c r="J218" s="157"/>
      <c r="K218" s="52"/>
    </row>
    <row r="219" spans="1:11" ht="15" customHeight="1">
      <c r="A219" s="113"/>
      <c r="B219" s="8"/>
      <c r="C219" s="5"/>
      <c r="D219" s="8"/>
      <c r="E219" s="131"/>
      <c r="F219" s="110"/>
      <c r="G219" s="110"/>
      <c r="H219" s="110"/>
      <c r="I219" s="117"/>
      <c r="J219" s="118"/>
      <c r="K219" s="52"/>
    </row>
    <row r="220" spans="1:11">
      <c r="A220" s="75" t="s">
        <v>84</v>
      </c>
      <c r="B220" s="7"/>
      <c r="C220" s="6"/>
      <c r="D220" s="11"/>
      <c r="E220" s="65"/>
      <c r="F220" s="129"/>
      <c r="G220" s="129"/>
      <c r="H220" s="129"/>
      <c r="I220" s="78"/>
      <c r="J220" s="79"/>
      <c r="K220" s="53"/>
    </row>
    <row r="221" spans="1:11" ht="15" customHeight="1">
      <c r="A221" s="8" t="s">
        <v>179</v>
      </c>
      <c r="B221" s="8" t="s">
        <v>85</v>
      </c>
      <c r="C221" s="5"/>
      <c r="D221" s="8" t="s">
        <v>50</v>
      </c>
      <c r="E221" s="130" t="s">
        <v>96</v>
      </c>
      <c r="F221" s="110">
        <v>0</v>
      </c>
      <c r="G221" s="110">
        <v>0</v>
      </c>
      <c r="H221" s="110">
        <v>0</v>
      </c>
      <c r="I221" s="117"/>
      <c r="J221" s="118"/>
      <c r="K221" s="52"/>
    </row>
    <row r="222" spans="1:11" ht="15" customHeight="1">
      <c r="A222" s="8" t="s">
        <v>180</v>
      </c>
      <c r="B222" s="8" t="s">
        <v>86</v>
      </c>
      <c r="C222" s="5"/>
      <c r="D222" s="8" t="s">
        <v>50</v>
      </c>
      <c r="E222" s="130" t="s">
        <v>96</v>
      </c>
      <c r="F222" s="110">
        <v>0</v>
      </c>
      <c r="G222" s="110">
        <v>0</v>
      </c>
      <c r="H222" s="110">
        <v>0</v>
      </c>
      <c r="I222" s="117"/>
      <c r="J222" s="118"/>
      <c r="K222" s="52"/>
    </row>
    <row r="223" spans="1:11" ht="15" customHeight="1">
      <c r="A223" s="8" t="s">
        <v>181</v>
      </c>
      <c r="B223" s="8" t="s">
        <v>87</v>
      </c>
      <c r="C223" s="5"/>
      <c r="D223" s="8" t="s">
        <v>50</v>
      </c>
      <c r="E223" s="130" t="s">
        <v>96</v>
      </c>
      <c r="F223" s="110">
        <v>0</v>
      </c>
      <c r="G223" s="110">
        <v>0</v>
      </c>
      <c r="H223" s="110">
        <v>0</v>
      </c>
      <c r="I223" s="117"/>
      <c r="J223" s="118"/>
      <c r="K223" s="52"/>
    </row>
    <row r="224" spans="1:11" ht="15" customHeight="1">
      <c r="A224" s="8" t="s">
        <v>215</v>
      </c>
      <c r="B224" s="8" t="s">
        <v>88</v>
      </c>
      <c r="C224" s="5"/>
      <c r="D224" s="8" t="s">
        <v>50</v>
      </c>
      <c r="E224" s="130" t="s">
        <v>96</v>
      </c>
      <c r="F224" s="110">
        <v>0</v>
      </c>
      <c r="G224" s="110">
        <v>0</v>
      </c>
      <c r="H224" s="110">
        <v>0</v>
      </c>
      <c r="I224" s="117"/>
      <c r="J224" s="118"/>
      <c r="K224" s="52"/>
    </row>
    <row r="225" spans="1:11" ht="15" customHeight="1">
      <c r="A225" s="8" t="s">
        <v>182</v>
      </c>
      <c r="B225" s="8" t="s">
        <v>89</v>
      </c>
      <c r="C225" s="5"/>
      <c r="D225" s="8" t="s">
        <v>50</v>
      </c>
      <c r="E225" s="130" t="s">
        <v>96</v>
      </c>
      <c r="F225" s="110">
        <v>0</v>
      </c>
      <c r="G225" s="110">
        <v>0</v>
      </c>
      <c r="H225" s="110">
        <v>0</v>
      </c>
      <c r="I225" s="117"/>
      <c r="J225" s="118"/>
      <c r="K225" s="52"/>
    </row>
    <row r="226" spans="1:11" ht="15" customHeight="1">
      <c r="A226" s="22" t="s">
        <v>183</v>
      </c>
      <c r="B226" s="22" t="s">
        <v>90</v>
      </c>
      <c r="C226" s="5"/>
      <c r="D226" s="8" t="s">
        <v>50</v>
      </c>
      <c r="E226" s="130" t="s">
        <v>96</v>
      </c>
      <c r="F226" s="110">
        <v>0</v>
      </c>
      <c r="G226" s="110">
        <v>0</v>
      </c>
      <c r="H226" s="110">
        <v>0</v>
      </c>
      <c r="I226" s="117"/>
      <c r="J226" s="118"/>
      <c r="K226" s="52"/>
    </row>
    <row r="227" spans="1:11" ht="15" customHeight="1">
      <c r="A227" s="22" t="s">
        <v>184</v>
      </c>
      <c r="B227" s="22" t="s">
        <v>91</v>
      </c>
      <c r="C227" s="5"/>
      <c r="D227" s="8" t="s">
        <v>50</v>
      </c>
      <c r="E227" s="130" t="s">
        <v>96</v>
      </c>
      <c r="F227" s="110">
        <v>0</v>
      </c>
      <c r="G227" s="110">
        <v>0</v>
      </c>
      <c r="H227" s="110">
        <v>0</v>
      </c>
      <c r="I227" s="117"/>
      <c r="J227" s="118"/>
      <c r="K227" s="52"/>
    </row>
    <row r="228" spans="1:11" ht="15" customHeight="1">
      <c r="A228" s="22" t="s">
        <v>185</v>
      </c>
      <c r="B228" s="22" t="s">
        <v>92</v>
      </c>
      <c r="C228" s="5"/>
      <c r="D228" s="8" t="s">
        <v>50</v>
      </c>
      <c r="E228" s="130" t="s">
        <v>96</v>
      </c>
      <c r="F228" s="110">
        <v>0</v>
      </c>
      <c r="G228" s="110">
        <v>0</v>
      </c>
      <c r="H228" s="110">
        <v>0</v>
      </c>
      <c r="I228" s="117"/>
      <c r="J228" s="118"/>
      <c r="K228" s="52"/>
    </row>
    <row r="229" spans="1:11" ht="15" customHeight="1">
      <c r="A229" s="22" t="s">
        <v>216</v>
      </c>
      <c r="B229" s="22" t="s">
        <v>93</v>
      </c>
      <c r="C229" s="5"/>
      <c r="D229" s="8" t="s">
        <v>50</v>
      </c>
      <c r="E229" s="130" t="s">
        <v>96</v>
      </c>
      <c r="F229" s="110">
        <v>0</v>
      </c>
      <c r="G229" s="110">
        <v>0</v>
      </c>
      <c r="H229" s="110">
        <v>0</v>
      </c>
      <c r="I229" s="117"/>
      <c r="J229" s="118"/>
      <c r="K229" s="52"/>
    </row>
    <row r="230" spans="1:11" ht="15" customHeight="1">
      <c r="A230" s="22" t="s">
        <v>186</v>
      </c>
      <c r="B230" s="22" t="s">
        <v>94</v>
      </c>
      <c r="C230" s="5"/>
      <c r="D230" s="8" t="s">
        <v>50</v>
      </c>
      <c r="E230" s="130" t="s">
        <v>96</v>
      </c>
      <c r="F230" s="110">
        <v>0</v>
      </c>
      <c r="G230" s="110">
        <v>0</v>
      </c>
      <c r="H230" s="110">
        <v>0</v>
      </c>
      <c r="I230" s="117"/>
      <c r="J230" s="118"/>
      <c r="K230" s="52"/>
    </row>
    <row r="231" spans="1:11" ht="12" customHeight="1">
      <c r="A231" s="7"/>
      <c r="B231" s="7"/>
      <c r="C231" s="6" t="s">
        <v>36</v>
      </c>
      <c r="D231" s="11" t="s">
        <v>37</v>
      </c>
      <c r="E231" s="65"/>
      <c r="F231" s="129"/>
      <c r="G231" s="129"/>
      <c r="H231" s="129"/>
      <c r="I231" s="78"/>
      <c r="J231" s="79"/>
      <c r="K231" s="53"/>
    </row>
    <row r="232" spans="1:11" ht="36">
      <c r="A232" s="75" t="s">
        <v>79</v>
      </c>
      <c r="B232" s="7"/>
      <c r="C232" s="6"/>
      <c r="D232" s="11"/>
      <c r="E232" s="65"/>
      <c r="F232" s="129"/>
      <c r="G232" s="129"/>
      <c r="H232" s="129"/>
      <c r="I232" s="78"/>
      <c r="J232" s="79"/>
      <c r="K232" s="53"/>
    </row>
    <row r="233" spans="1:11" ht="15" customHeight="1">
      <c r="A233" s="64" t="s">
        <v>75</v>
      </c>
      <c r="B233" s="8" t="s">
        <v>80</v>
      </c>
      <c r="C233" s="5"/>
      <c r="D233" s="8" t="s">
        <v>31</v>
      </c>
      <c r="E233" s="131">
        <v>451.44726644000002</v>
      </c>
      <c r="F233" s="110">
        <v>4063.03</v>
      </c>
      <c r="G233" s="110">
        <v>4063.03</v>
      </c>
      <c r="H233" s="110">
        <v>4063.03</v>
      </c>
      <c r="I233" s="156"/>
      <c r="J233" s="157"/>
      <c r="K233" s="52"/>
    </row>
    <row r="234" spans="1:11" ht="15" customHeight="1">
      <c r="A234" s="64" t="s">
        <v>67</v>
      </c>
      <c r="B234" s="8" t="s">
        <v>83</v>
      </c>
      <c r="C234" s="5"/>
      <c r="D234" s="8" t="s">
        <v>31</v>
      </c>
      <c r="E234" s="131">
        <v>451.44457578999999</v>
      </c>
      <c r="F234" s="110">
        <v>4063</v>
      </c>
      <c r="G234" s="110">
        <v>4063</v>
      </c>
      <c r="H234" s="110">
        <v>4063</v>
      </c>
      <c r="I234" s="156"/>
      <c r="J234" s="157"/>
      <c r="K234" s="52"/>
    </row>
    <row r="235" spans="1:11" ht="15" customHeight="1">
      <c r="A235" s="64" t="s">
        <v>174</v>
      </c>
      <c r="B235" s="8" t="s">
        <v>80</v>
      </c>
      <c r="C235" s="5"/>
      <c r="D235" s="8" t="s">
        <v>31</v>
      </c>
      <c r="E235" s="131">
        <v>451.48093023000001</v>
      </c>
      <c r="F235" s="110">
        <v>4063.33</v>
      </c>
      <c r="G235" s="110">
        <v>4063.33</v>
      </c>
      <c r="H235" s="110">
        <v>4063.33</v>
      </c>
      <c r="I235" s="156"/>
      <c r="J235" s="157"/>
      <c r="K235" s="52"/>
    </row>
    <row r="236" spans="1:11" ht="30" customHeight="1">
      <c r="A236" s="64" t="s">
        <v>68</v>
      </c>
      <c r="B236" s="8" t="s">
        <v>83</v>
      </c>
      <c r="C236" s="5"/>
      <c r="D236" s="8" t="s">
        <v>31</v>
      </c>
      <c r="E236" s="131">
        <v>451.25295082000002</v>
      </c>
      <c r="F236" s="110">
        <v>4061.28</v>
      </c>
      <c r="G236" s="110">
        <v>4061.28</v>
      </c>
      <c r="H236" s="110">
        <v>4061.28</v>
      </c>
      <c r="I236" s="156"/>
      <c r="J236" s="157"/>
      <c r="K236" s="52"/>
    </row>
    <row r="237" spans="1:11" ht="15" customHeight="1">
      <c r="A237" s="64" t="s">
        <v>69</v>
      </c>
      <c r="B237" s="8" t="s">
        <v>83</v>
      </c>
      <c r="C237" s="5"/>
      <c r="D237" s="8" t="s">
        <v>31</v>
      </c>
      <c r="E237" s="131">
        <v>451.45763158</v>
      </c>
      <c r="F237" s="110">
        <v>4063.12</v>
      </c>
      <c r="G237" s="110">
        <v>4063.12</v>
      </c>
      <c r="H237" s="110">
        <v>4063.12</v>
      </c>
      <c r="I237" s="156"/>
      <c r="J237" s="157"/>
      <c r="K237" s="52"/>
    </row>
    <row r="238" spans="1:11" ht="15" customHeight="1">
      <c r="A238" s="18" t="s">
        <v>70</v>
      </c>
      <c r="B238" s="18" t="s">
        <v>82</v>
      </c>
      <c r="C238" s="5"/>
      <c r="D238" s="8" t="s">
        <v>31</v>
      </c>
      <c r="E238" s="131">
        <v>0</v>
      </c>
      <c r="F238" s="110">
        <v>0</v>
      </c>
      <c r="G238" s="110">
        <v>0</v>
      </c>
      <c r="H238" s="110">
        <v>0</v>
      </c>
      <c r="I238" s="156"/>
      <c r="J238" s="157"/>
      <c r="K238" s="52"/>
    </row>
    <row r="239" spans="1:11" ht="15" customHeight="1">
      <c r="A239" s="22" t="s">
        <v>71</v>
      </c>
      <c r="B239" s="22" t="s">
        <v>82</v>
      </c>
      <c r="C239" s="5"/>
      <c r="D239" s="8" t="s">
        <v>31</v>
      </c>
      <c r="E239" s="131">
        <v>451.40895542999999</v>
      </c>
      <c r="F239" s="110">
        <v>4062.68</v>
      </c>
      <c r="G239" s="110">
        <v>4062.68</v>
      </c>
      <c r="H239" s="110">
        <v>4062.68</v>
      </c>
      <c r="I239" s="156"/>
      <c r="J239" s="157"/>
      <c r="K239" s="52"/>
    </row>
    <row r="240" spans="1:11" ht="15" customHeight="1">
      <c r="A240" s="22" t="s">
        <v>76</v>
      </c>
      <c r="B240" s="22" t="s">
        <v>81</v>
      </c>
      <c r="C240" s="5"/>
      <c r="D240" s="8" t="s">
        <v>31</v>
      </c>
      <c r="E240" s="131">
        <v>0</v>
      </c>
      <c r="F240" s="110">
        <v>0</v>
      </c>
      <c r="G240" s="110">
        <v>0</v>
      </c>
      <c r="H240" s="110">
        <v>0</v>
      </c>
      <c r="I240" s="156"/>
      <c r="J240" s="157"/>
      <c r="K240" s="52"/>
    </row>
    <row r="241" spans="1:11" ht="15" customHeight="1">
      <c r="A241" s="22" t="s">
        <v>72</v>
      </c>
      <c r="B241" s="22" t="s">
        <v>82</v>
      </c>
      <c r="C241" s="5"/>
      <c r="D241" s="8" t="s">
        <v>31</v>
      </c>
      <c r="E241" s="131">
        <v>451.65742856999998</v>
      </c>
      <c r="F241" s="110">
        <v>4064.92</v>
      </c>
      <c r="G241" s="110">
        <v>4064.92</v>
      </c>
      <c r="H241" s="110">
        <v>4064.92</v>
      </c>
      <c r="I241" s="156"/>
      <c r="J241" s="157"/>
      <c r="K241" s="52"/>
    </row>
    <row r="242" spans="1:11" ht="15" customHeight="1">
      <c r="A242" s="18" t="s">
        <v>77</v>
      </c>
      <c r="B242" s="18" t="s">
        <v>80</v>
      </c>
      <c r="C242" s="5"/>
      <c r="D242" s="8" t="s">
        <v>31</v>
      </c>
      <c r="E242" s="131">
        <v>0</v>
      </c>
      <c r="F242" s="110">
        <v>0</v>
      </c>
      <c r="G242" s="110">
        <v>0</v>
      </c>
      <c r="H242" s="110">
        <v>0</v>
      </c>
      <c r="I242" s="156"/>
      <c r="J242" s="157"/>
      <c r="K242" s="52"/>
    </row>
    <row r="243" spans="1:11" ht="15" customHeight="1">
      <c r="A243" s="64" t="s">
        <v>73</v>
      </c>
      <c r="B243" s="8" t="s">
        <v>83</v>
      </c>
      <c r="C243" s="5"/>
      <c r="D243" s="8" t="s">
        <v>31</v>
      </c>
      <c r="E243" s="131">
        <v>452.45631579000002</v>
      </c>
      <c r="F243" s="110">
        <v>4072.11</v>
      </c>
      <c r="G243" s="110">
        <v>4072.11</v>
      </c>
      <c r="H243" s="110">
        <v>4072.11</v>
      </c>
      <c r="I243" s="156"/>
      <c r="J243" s="157"/>
      <c r="K243" s="52"/>
    </row>
    <row r="244" spans="1:11" ht="15" customHeight="1">
      <c r="A244" s="18" t="s">
        <v>78</v>
      </c>
      <c r="B244" s="18" t="s">
        <v>80</v>
      </c>
      <c r="C244" s="5"/>
      <c r="D244" s="8" t="s">
        <v>31</v>
      </c>
      <c r="E244" s="131">
        <v>0</v>
      </c>
      <c r="F244" s="110">
        <v>0</v>
      </c>
      <c r="G244" s="110">
        <v>0</v>
      </c>
      <c r="H244" s="110">
        <v>0</v>
      </c>
      <c r="I244" s="156"/>
      <c r="J244" s="157"/>
      <c r="K244" s="52"/>
    </row>
    <row r="245" spans="1:11" ht="15" customHeight="1">
      <c r="A245" s="64" t="s">
        <v>74</v>
      </c>
      <c r="B245" s="8" t="s">
        <v>83</v>
      </c>
      <c r="C245" s="5"/>
      <c r="D245" s="8" t="s">
        <v>31</v>
      </c>
      <c r="E245" s="131">
        <v>451.33734939999999</v>
      </c>
      <c r="F245" s="110">
        <v>4062.04</v>
      </c>
      <c r="G245" s="110">
        <v>4062.04</v>
      </c>
      <c r="H245" s="110">
        <v>4062.04</v>
      </c>
      <c r="I245" s="156"/>
      <c r="J245" s="157"/>
      <c r="K245" s="52"/>
    </row>
    <row r="246" spans="1:11" ht="15" customHeight="1">
      <c r="A246" s="113"/>
      <c r="B246" s="8"/>
      <c r="C246" s="5"/>
      <c r="D246" s="8"/>
      <c r="E246" s="131"/>
      <c r="F246" s="110"/>
      <c r="G246" s="110"/>
      <c r="H246" s="110"/>
      <c r="I246" s="117"/>
      <c r="J246" s="118"/>
      <c r="K246" s="52"/>
    </row>
    <row r="247" spans="1:11">
      <c r="A247" s="75" t="s">
        <v>84</v>
      </c>
      <c r="B247" s="7"/>
      <c r="C247" s="6"/>
      <c r="D247" s="11"/>
      <c r="E247" s="65"/>
      <c r="F247" s="129"/>
      <c r="G247" s="129"/>
      <c r="H247" s="129"/>
      <c r="I247" s="78"/>
      <c r="J247" s="79"/>
      <c r="K247" s="53"/>
    </row>
    <row r="248" spans="1:11" ht="15" customHeight="1">
      <c r="A248" s="8" t="s">
        <v>179</v>
      </c>
      <c r="B248" s="8" t="s">
        <v>85</v>
      </c>
      <c r="C248" s="5"/>
      <c r="D248" s="8" t="s">
        <v>50</v>
      </c>
      <c r="E248" s="130" t="s">
        <v>96</v>
      </c>
      <c r="F248" s="110">
        <v>0</v>
      </c>
      <c r="G248" s="110">
        <v>0</v>
      </c>
      <c r="H248" s="110">
        <v>0</v>
      </c>
      <c r="I248" s="117"/>
      <c r="J248" s="118"/>
      <c r="K248" s="52"/>
    </row>
    <row r="249" spans="1:11" ht="15" customHeight="1">
      <c r="A249" s="8" t="s">
        <v>180</v>
      </c>
      <c r="B249" s="8" t="s">
        <v>86</v>
      </c>
      <c r="C249" s="5"/>
      <c r="D249" s="8" t="s">
        <v>50</v>
      </c>
      <c r="E249" s="130" t="s">
        <v>96</v>
      </c>
      <c r="F249" s="110">
        <v>0</v>
      </c>
      <c r="G249" s="110">
        <v>0</v>
      </c>
      <c r="H249" s="110">
        <v>0</v>
      </c>
      <c r="I249" s="117"/>
      <c r="J249" s="118"/>
      <c r="K249" s="52"/>
    </row>
    <row r="250" spans="1:11" ht="15" customHeight="1">
      <c r="A250" s="8" t="s">
        <v>181</v>
      </c>
      <c r="B250" s="8" t="s">
        <v>87</v>
      </c>
      <c r="C250" s="5"/>
      <c r="D250" s="8" t="s">
        <v>50</v>
      </c>
      <c r="E250" s="130" t="s">
        <v>96</v>
      </c>
      <c r="F250" s="110">
        <v>0</v>
      </c>
      <c r="G250" s="110">
        <v>0</v>
      </c>
      <c r="H250" s="110">
        <v>0</v>
      </c>
      <c r="I250" s="117"/>
      <c r="J250" s="118"/>
      <c r="K250" s="52"/>
    </row>
    <row r="251" spans="1:11" ht="15" customHeight="1">
      <c r="A251" s="8" t="s">
        <v>215</v>
      </c>
      <c r="B251" s="8" t="s">
        <v>88</v>
      </c>
      <c r="C251" s="5"/>
      <c r="D251" s="8" t="s">
        <v>50</v>
      </c>
      <c r="E251" s="130" t="s">
        <v>96</v>
      </c>
      <c r="F251" s="110">
        <v>0</v>
      </c>
      <c r="G251" s="110">
        <v>0</v>
      </c>
      <c r="H251" s="110">
        <v>0</v>
      </c>
      <c r="I251" s="117"/>
      <c r="J251" s="118"/>
      <c r="K251" s="52"/>
    </row>
    <row r="252" spans="1:11" ht="15" customHeight="1">
      <c r="A252" s="8" t="s">
        <v>182</v>
      </c>
      <c r="B252" s="8" t="s">
        <v>89</v>
      </c>
      <c r="C252" s="5"/>
      <c r="D252" s="8" t="s">
        <v>50</v>
      </c>
      <c r="E252" s="130" t="s">
        <v>96</v>
      </c>
      <c r="F252" s="110">
        <v>0</v>
      </c>
      <c r="G252" s="110">
        <v>0</v>
      </c>
      <c r="H252" s="110">
        <v>0</v>
      </c>
      <c r="I252" s="117"/>
      <c r="J252" s="118"/>
      <c r="K252" s="52"/>
    </row>
    <row r="253" spans="1:11" ht="15" customHeight="1">
      <c r="A253" s="22" t="s">
        <v>183</v>
      </c>
      <c r="B253" s="22" t="s">
        <v>90</v>
      </c>
      <c r="C253" s="5"/>
      <c r="D253" s="8" t="s">
        <v>50</v>
      </c>
      <c r="E253" s="130" t="s">
        <v>96</v>
      </c>
      <c r="F253" s="110">
        <v>0</v>
      </c>
      <c r="G253" s="110">
        <v>0</v>
      </c>
      <c r="H253" s="110">
        <v>0</v>
      </c>
      <c r="I253" s="117"/>
      <c r="J253" s="118"/>
      <c r="K253" s="52"/>
    </row>
    <row r="254" spans="1:11" ht="15" customHeight="1">
      <c r="A254" s="22" t="s">
        <v>184</v>
      </c>
      <c r="B254" s="22" t="s">
        <v>91</v>
      </c>
      <c r="C254" s="5"/>
      <c r="D254" s="8" t="s">
        <v>50</v>
      </c>
      <c r="E254" s="130" t="s">
        <v>96</v>
      </c>
      <c r="F254" s="110">
        <v>0</v>
      </c>
      <c r="G254" s="110">
        <v>0</v>
      </c>
      <c r="H254" s="110">
        <v>0</v>
      </c>
      <c r="I254" s="117"/>
      <c r="J254" s="118"/>
      <c r="K254" s="52"/>
    </row>
    <row r="255" spans="1:11" ht="15" customHeight="1">
      <c r="A255" s="22" t="s">
        <v>185</v>
      </c>
      <c r="B255" s="22" t="s">
        <v>92</v>
      </c>
      <c r="C255" s="5"/>
      <c r="D255" s="8" t="s">
        <v>50</v>
      </c>
      <c r="E255" s="130" t="s">
        <v>96</v>
      </c>
      <c r="F255" s="110">
        <v>0</v>
      </c>
      <c r="G255" s="110">
        <v>0</v>
      </c>
      <c r="H255" s="110">
        <v>0</v>
      </c>
      <c r="I255" s="117"/>
      <c r="J255" s="118"/>
      <c r="K255" s="52"/>
    </row>
    <row r="256" spans="1:11" ht="15" customHeight="1">
      <c r="A256" s="22" t="s">
        <v>216</v>
      </c>
      <c r="B256" s="22" t="s">
        <v>93</v>
      </c>
      <c r="C256" s="5"/>
      <c r="D256" s="8" t="s">
        <v>50</v>
      </c>
      <c r="E256" s="130" t="s">
        <v>96</v>
      </c>
      <c r="F256" s="110">
        <v>0</v>
      </c>
      <c r="G256" s="110">
        <v>0</v>
      </c>
      <c r="H256" s="110">
        <v>0</v>
      </c>
      <c r="I256" s="117"/>
      <c r="J256" s="118"/>
      <c r="K256" s="52"/>
    </row>
    <row r="257" spans="1:11" ht="15" customHeight="1">
      <c r="A257" s="22" t="s">
        <v>186</v>
      </c>
      <c r="B257" s="22" t="s">
        <v>94</v>
      </c>
      <c r="C257" s="5"/>
      <c r="D257" s="8" t="s">
        <v>50</v>
      </c>
      <c r="E257" s="130" t="s">
        <v>96</v>
      </c>
      <c r="F257" s="110">
        <v>0</v>
      </c>
      <c r="G257" s="110">
        <v>0</v>
      </c>
      <c r="H257" s="110">
        <v>0</v>
      </c>
      <c r="I257" s="117"/>
      <c r="J257" s="118"/>
      <c r="K257" s="52"/>
    </row>
    <row r="258" spans="1:11" ht="27" customHeight="1">
      <c r="A258" s="7"/>
      <c r="B258" s="7"/>
      <c r="C258" s="6" t="s">
        <v>38</v>
      </c>
      <c r="D258" s="11" t="s">
        <v>39</v>
      </c>
      <c r="E258" s="65"/>
      <c r="F258" s="129"/>
      <c r="G258" s="129"/>
      <c r="H258" s="129"/>
      <c r="I258" s="78"/>
      <c r="J258" s="79"/>
      <c r="K258" s="53"/>
    </row>
    <row r="259" spans="1:11" ht="27" customHeight="1">
      <c r="A259" s="75" t="s">
        <v>79</v>
      </c>
      <c r="B259" s="7"/>
      <c r="C259" s="6"/>
      <c r="D259" s="11"/>
      <c r="E259" s="65"/>
      <c r="F259" s="129"/>
      <c r="G259" s="129"/>
      <c r="H259" s="129"/>
      <c r="I259" s="78"/>
      <c r="J259" s="79"/>
      <c r="K259" s="53"/>
    </row>
    <row r="260" spans="1:11" ht="15" customHeight="1">
      <c r="A260" s="64" t="s">
        <v>75</v>
      </c>
      <c r="B260" s="8" t="s">
        <v>80</v>
      </c>
      <c r="C260" s="5"/>
      <c r="D260" s="8" t="s">
        <v>32</v>
      </c>
      <c r="E260" s="131">
        <v>1.4621222599999999</v>
      </c>
      <c r="F260" s="110">
        <v>3566.57</v>
      </c>
      <c r="G260" s="110">
        <v>3566.57</v>
      </c>
      <c r="H260" s="110">
        <v>3566.57</v>
      </c>
      <c r="I260" s="156"/>
      <c r="J260" s="157"/>
      <c r="K260" s="52"/>
    </row>
    <row r="261" spans="1:11" ht="15" customHeight="1">
      <c r="A261" s="64" t="s">
        <v>67</v>
      </c>
      <c r="B261" s="8" t="s">
        <v>83</v>
      </c>
      <c r="C261" s="5"/>
      <c r="D261" s="8" t="s">
        <v>32</v>
      </c>
      <c r="E261" s="131">
        <v>1.46211633</v>
      </c>
      <c r="F261" s="110">
        <v>3566.55</v>
      </c>
      <c r="G261" s="110">
        <v>3566.55</v>
      </c>
      <c r="H261" s="110">
        <v>3566.55</v>
      </c>
      <c r="I261" s="156"/>
      <c r="J261" s="157"/>
      <c r="K261" s="52"/>
    </row>
    <row r="262" spans="1:11" ht="15" customHeight="1">
      <c r="A262" s="64" t="s">
        <v>174</v>
      </c>
      <c r="B262" s="8" t="s">
        <v>80</v>
      </c>
      <c r="C262" s="5"/>
      <c r="D262" s="8" t="s">
        <v>32</v>
      </c>
      <c r="E262" s="131">
        <v>1.4623255799999999</v>
      </c>
      <c r="F262" s="110">
        <v>3567.07</v>
      </c>
      <c r="G262" s="110">
        <v>3567.07</v>
      </c>
      <c r="H262" s="110">
        <v>3567.07</v>
      </c>
      <c r="I262" s="156"/>
      <c r="J262" s="157"/>
      <c r="K262" s="52"/>
    </row>
    <row r="263" spans="1:11" ht="30" customHeight="1">
      <c r="A263" s="64" t="s">
        <v>68</v>
      </c>
      <c r="B263" s="8" t="s">
        <v>83</v>
      </c>
      <c r="C263" s="5"/>
      <c r="D263" s="8" t="s">
        <v>32</v>
      </c>
      <c r="E263" s="131">
        <v>1.46147541</v>
      </c>
      <c r="F263" s="110">
        <v>3564.99</v>
      </c>
      <c r="G263" s="110">
        <v>3564.99</v>
      </c>
      <c r="H263" s="110">
        <v>3564.99</v>
      </c>
      <c r="I263" s="156"/>
      <c r="J263" s="157"/>
      <c r="K263" s="52"/>
    </row>
    <row r="264" spans="1:11" ht="15" customHeight="1">
      <c r="A264" s="64" t="s">
        <v>69</v>
      </c>
      <c r="B264" s="8" t="s">
        <v>83</v>
      </c>
      <c r="C264" s="5"/>
      <c r="D264" s="8" t="s">
        <v>32</v>
      </c>
      <c r="E264" s="131">
        <v>1.4621491200000001</v>
      </c>
      <c r="F264" s="110">
        <v>3566.63</v>
      </c>
      <c r="G264" s="110">
        <v>3566.63</v>
      </c>
      <c r="H264" s="110">
        <v>3566.63</v>
      </c>
      <c r="I264" s="156"/>
      <c r="J264" s="157"/>
      <c r="K264" s="52"/>
    </row>
    <row r="265" spans="1:11" ht="15" customHeight="1">
      <c r="A265" s="18" t="s">
        <v>70</v>
      </c>
      <c r="B265" s="18" t="s">
        <v>82</v>
      </c>
      <c r="C265" s="5"/>
      <c r="D265" s="8" t="s">
        <v>32</v>
      </c>
      <c r="E265" s="131">
        <v>0</v>
      </c>
      <c r="F265" s="110">
        <v>0</v>
      </c>
      <c r="G265" s="110">
        <v>0</v>
      </c>
      <c r="H265" s="110">
        <v>0</v>
      </c>
      <c r="I265" s="156"/>
      <c r="J265" s="157"/>
      <c r="K265" s="52"/>
    </row>
    <row r="266" spans="1:11" ht="15" customHeight="1">
      <c r="A266" s="22" t="s">
        <v>71</v>
      </c>
      <c r="B266" s="22" t="s">
        <v>82</v>
      </c>
      <c r="C266" s="5"/>
      <c r="D266" s="8" t="s">
        <v>32</v>
      </c>
      <c r="E266" s="131">
        <v>1.4620055700000001</v>
      </c>
      <c r="F266" s="110">
        <v>3566.28</v>
      </c>
      <c r="G266" s="110">
        <v>3566.28</v>
      </c>
      <c r="H266" s="110">
        <v>3566.28</v>
      </c>
      <c r="I266" s="156"/>
      <c r="J266" s="157"/>
      <c r="K266" s="52"/>
    </row>
    <row r="267" spans="1:11" ht="15" customHeight="1">
      <c r="A267" s="22" t="s">
        <v>76</v>
      </c>
      <c r="B267" s="22" t="s">
        <v>81</v>
      </c>
      <c r="C267" s="5"/>
      <c r="D267" s="8" t="s">
        <v>32</v>
      </c>
      <c r="E267" s="131">
        <v>0</v>
      </c>
      <c r="F267" s="110">
        <v>0</v>
      </c>
      <c r="G267" s="110">
        <v>0</v>
      </c>
      <c r="H267" s="110">
        <v>0</v>
      </c>
      <c r="I267" s="156"/>
      <c r="J267" s="157"/>
      <c r="K267" s="52"/>
    </row>
    <row r="268" spans="1:11" ht="15" customHeight="1">
      <c r="A268" s="22" t="s">
        <v>72</v>
      </c>
      <c r="B268" s="22" t="s">
        <v>82</v>
      </c>
      <c r="C268" s="5"/>
      <c r="D268" s="8" t="s">
        <v>32</v>
      </c>
      <c r="E268" s="131">
        <v>1.4627619000000001</v>
      </c>
      <c r="F268" s="110">
        <v>3568.13</v>
      </c>
      <c r="G268" s="110">
        <v>3568.13</v>
      </c>
      <c r="H268" s="110">
        <v>3568.13</v>
      </c>
      <c r="I268" s="156"/>
      <c r="J268" s="157"/>
      <c r="K268" s="52"/>
    </row>
    <row r="269" spans="1:11" ht="15" customHeight="1">
      <c r="A269" s="18" t="s">
        <v>77</v>
      </c>
      <c r="B269" s="18" t="s">
        <v>80</v>
      </c>
      <c r="C269" s="5"/>
      <c r="D269" s="8" t="s">
        <v>32</v>
      </c>
      <c r="E269" s="131">
        <v>0</v>
      </c>
      <c r="F269" s="110">
        <v>0</v>
      </c>
      <c r="G269" s="110">
        <v>0</v>
      </c>
      <c r="H269" s="110">
        <v>0</v>
      </c>
      <c r="I269" s="156"/>
      <c r="J269" s="157"/>
      <c r="K269" s="52"/>
    </row>
    <row r="270" spans="1:11" ht="15" customHeight="1">
      <c r="A270" s="64" t="s">
        <v>73</v>
      </c>
      <c r="B270" s="8" t="s">
        <v>83</v>
      </c>
      <c r="C270" s="5"/>
      <c r="D270" s="8" t="s">
        <v>32</v>
      </c>
      <c r="E270" s="131">
        <v>1.4652631599999999</v>
      </c>
      <c r="F270" s="110">
        <v>3574.23</v>
      </c>
      <c r="G270" s="110">
        <v>3574.23</v>
      </c>
      <c r="H270" s="110">
        <v>3574.23</v>
      </c>
      <c r="I270" s="156"/>
      <c r="J270" s="157"/>
      <c r="K270" s="52"/>
    </row>
    <row r="271" spans="1:11" ht="15" customHeight="1">
      <c r="A271" s="18" t="s">
        <v>78</v>
      </c>
      <c r="B271" s="18" t="s">
        <v>80</v>
      </c>
      <c r="C271" s="5"/>
      <c r="D271" s="8" t="s">
        <v>32</v>
      </c>
      <c r="E271" s="131">
        <v>0</v>
      </c>
      <c r="F271" s="110">
        <v>0</v>
      </c>
      <c r="G271" s="110">
        <v>0</v>
      </c>
      <c r="H271" s="110">
        <v>0</v>
      </c>
      <c r="I271" s="156"/>
      <c r="J271" s="157"/>
      <c r="K271" s="52"/>
    </row>
    <row r="272" spans="1:11" ht="15" customHeight="1">
      <c r="A272" s="64" t="s">
        <v>74</v>
      </c>
      <c r="B272" s="8" t="s">
        <v>83</v>
      </c>
      <c r="C272" s="5"/>
      <c r="D272" s="8" t="s">
        <v>32</v>
      </c>
      <c r="E272" s="131">
        <v>1.46180723</v>
      </c>
      <c r="F272" s="110">
        <v>3565.8</v>
      </c>
      <c r="G272" s="110">
        <v>3565.8</v>
      </c>
      <c r="H272" s="110">
        <v>3565.8</v>
      </c>
      <c r="I272" s="156"/>
      <c r="J272" s="157"/>
      <c r="K272" s="52"/>
    </row>
    <row r="273" spans="1:11" ht="15" customHeight="1">
      <c r="A273" s="113"/>
      <c r="B273" s="8"/>
      <c r="C273" s="5"/>
      <c r="D273" s="8"/>
      <c r="E273" s="131"/>
      <c r="F273" s="110"/>
      <c r="G273" s="110"/>
      <c r="H273" s="110"/>
      <c r="I273" s="117"/>
      <c r="J273" s="118"/>
      <c r="K273" s="52"/>
    </row>
    <row r="274" spans="1:11">
      <c r="A274" s="75" t="s">
        <v>84</v>
      </c>
      <c r="B274" s="7"/>
      <c r="C274" s="6"/>
      <c r="D274" s="11"/>
      <c r="E274" s="65"/>
      <c r="F274" s="129"/>
      <c r="G274" s="129"/>
      <c r="H274" s="129"/>
      <c r="I274" s="78"/>
      <c r="J274" s="79"/>
      <c r="K274" s="53"/>
    </row>
    <row r="275" spans="1:11" ht="15" customHeight="1">
      <c r="A275" s="8" t="s">
        <v>179</v>
      </c>
      <c r="B275" s="8" t="s">
        <v>85</v>
      </c>
      <c r="C275" s="5"/>
      <c r="D275" s="8" t="s">
        <v>50</v>
      </c>
      <c r="E275" s="130" t="s">
        <v>96</v>
      </c>
      <c r="F275" s="110">
        <v>0</v>
      </c>
      <c r="G275" s="110">
        <v>0</v>
      </c>
      <c r="H275" s="110">
        <v>0</v>
      </c>
      <c r="I275" s="117"/>
      <c r="J275" s="118"/>
      <c r="K275" s="52"/>
    </row>
    <row r="276" spans="1:11" ht="15" customHeight="1">
      <c r="A276" s="8" t="s">
        <v>180</v>
      </c>
      <c r="B276" s="8" t="s">
        <v>86</v>
      </c>
      <c r="C276" s="5"/>
      <c r="D276" s="8" t="s">
        <v>50</v>
      </c>
      <c r="E276" s="130" t="s">
        <v>96</v>
      </c>
      <c r="F276" s="110">
        <v>0</v>
      </c>
      <c r="G276" s="110">
        <v>0</v>
      </c>
      <c r="H276" s="110">
        <v>0</v>
      </c>
      <c r="I276" s="117"/>
      <c r="J276" s="118"/>
      <c r="K276" s="52"/>
    </row>
    <row r="277" spans="1:11" ht="15" customHeight="1">
      <c r="A277" s="8" t="s">
        <v>181</v>
      </c>
      <c r="B277" s="8" t="s">
        <v>87</v>
      </c>
      <c r="C277" s="5"/>
      <c r="D277" s="8" t="s">
        <v>50</v>
      </c>
      <c r="E277" s="130" t="s">
        <v>96</v>
      </c>
      <c r="F277" s="110">
        <v>0</v>
      </c>
      <c r="G277" s="110">
        <v>0</v>
      </c>
      <c r="H277" s="110">
        <v>0</v>
      </c>
      <c r="I277" s="117"/>
      <c r="J277" s="118"/>
      <c r="K277" s="52"/>
    </row>
    <row r="278" spans="1:11" ht="15" customHeight="1">
      <c r="A278" s="8" t="s">
        <v>215</v>
      </c>
      <c r="B278" s="8" t="s">
        <v>88</v>
      </c>
      <c r="C278" s="5"/>
      <c r="D278" s="8" t="s">
        <v>50</v>
      </c>
      <c r="E278" s="130" t="s">
        <v>96</v>
      </c>
      <c r="F278" s="110">
        <v>0</v>
      </c>
      <c r="G278" s="110">
        <v>0</v>
      </c>
      <c r="H278" s="110">
        <v>0</v>
      </c>
      <c r="I278" s="117"/>
      <c r="J278" s="118"/>
      <c r="K278" s="52"/>
    </row>
    <row r="279" spans="1:11" ht="15" customHeight="1">
      <c r="A279" s="8" t="s">
        <v>182</v>
      </c>
      <c r="B279" s="8" t="s">
        <v>89</v>
      </c>
      <c r="C279" s="5"/>
      <c r="D279" s="8" t="s">
        <v>50</v>
      </c>
      <c r="E279" s="130" t="s">
        <v>96</v>
      </c>
      <c r="F279" s="110">
        <v>0</v>
      </c>
      <c r="G279" s="110">
        <v>0</v>
      </c>
      <c r="H279" s="110">
        <v>0</v>
      </c>
      <c r="I279" s="117"/>
      <c r="J279" s="118"/>
      <c r="K279" s="52"/>
    </row>
    <row r="280" spans="1:11" ht="15" customHeight="1">
      <c r="A280" s="22" t="s">
        <v>183</v>
      </c>
      <c r="B280" s="22" t="s">
        <v>90</v>
      </c>
      <c r="C280" s="5"/>
      <c r="D280" s="8" t="s">
        <v>50</v>
      </c>
      <c r="E280" s="130" t="s">
        <v>96</v>
      </c>
      <c r="F280" s="110">
        <v>0</v>
      </c>
      <c r="G280" s="110">
        <v>0</v>
      </c>
      <c r="H280" s="110">
        <v>0</v>
      </c>
      <c r="I280" s="117"/>
      <c r="J280" s="118"/>
      <c r="K280" s="52"/>
    </row>
    <row r="281" spans="1:11" ht="15" customHeight="1">
      <c r="A281" s="22" t="s">
        <v>184</v>
      </c>
      <c r="B281" s="22" t="s">
        <v>91</v>
      </c>
      <c r="C281" s="5"/>
      <c r="D281" s="8" t="s">
        <v>50</v>
      </c>
      <c r="E281" s="130" t="s">
        <v>96</v>
      </c>
      <c r="F281" s="110">
        <v>0</v>
      </c>
      <c r="G281" s="110">
        <v>0</v>
      </c>
      <c r="H281" s="110">
        <v>0</v>
      </c>
      <c r="I281" s="117"/>
      <c r="J281" s="118"/>
      <c r="K281" s="52"/>
    </row>
    <row r="282" spans="1:11" ht="15" customHeight="1">
      <c r="A282" s="22" t="s">
        <v>185</v>
      </c>
      <c r="B282" s="22" t="s">
        <v>92</v>
      </c>
      <c r="C282" s="5"/>
      <c r="D282" s="8" t="s">
        <v>50</v>
      </c>
      <c r="E282" s="130" t="s">
        <v>96</v>
      </c>
      <c r="F282" s="110">
        <v>0</v>
      </c>
      <c r="G282" s="110">
        <v>0</v>
      </c>
      <c r="H282" s="110">
        <v>0</v>
      </c>
      <c r="I282" s="117"/>
      <c r="J282" s="118"/>
      <c r="K282" s="52"/>
    </row>
    <row r="283" spans="1:11" ht="15" customHeight="1">
      <c r="A283" s="22" t="s">
        <v>216</v>
      </c>
      <c r="B283" s="22" t="s">
        <v>93</v>
      </c>
      <c r="C283" s="5"/>
      <c r="D283" s="8" t="s">
        <v>50</v>
      </c>
      <c r="E283" s="130" t="s">
        <v>96</v>
      </c>
      <c r="F283" s="110">
        <v>0</v>
      </c>
      <c r="G283" s="110">
        <v>0</v>
      </c>
      <c r="H283" s="110">
        <v>0</v>
      </c>
      <c r="I283" s="117"/>
      <c r="J283" s="118"/>
      <c r="K283" s="52"/>
    </row>
    <row r="284" spans="1:11" ht="15" customHeight="1">
      <c r="A284" s="22" t="s">
        <v>186</v>
      </c>
      <c r="B284" s="22" t="s">
        <v>94</v>
      </c>
      <c r="C284" s="5"/>
      <c r="D284" s="8" t="s">
        <v>50</v>
      </c>
      <c r="E284" s="130" t="s">
        <v>96</v>
      </c>
      <c r="F284" s="110">
        <v>0</v>
      </c>
      <c r="G284" s="110">
        <v>0</v>
      </c>
      <c r="H284" s="110">
        <v>0</v>
      </c>
      <c r="I284" s="117"/>
      <c r="J284" s="118"/>
      <c r="K284" s="52"/>
    </row>
    <row r="285" spans="1:11" ht="12" customHeight="1">
      <c r="A285" s="7"/>
      <c r="B285" s="7"/>
      <c r="C285" s="6" t="s">
        <v>40</v>
      </c>
      <c r="D285" s="11" t="s">
        <v>41</v>
      </c>
      <c r="E285" s="65"/>
      <c r="F285" s="129"/>
      <c r="G285" s="129"/>
      <c r="H285" s="129"/>
      <c r="I285" s="78"/>
      <c r="J285" s="79"/>
      <c r="K285" s="53"/>
    </row>
    <row r="286" spans="1:11" ht="36">
      <c r="A286" s="75" t="s">
        <v>79</v>
      </c>
      <c r="B286" s="7"/>
      <c r="C286" s="6"/>
      <c r="D286" s="11"/>
      <c r="E286" s="65"/>
      <c r="F286" s="129"/>
      <c r="G286" s="129"/>
      <c r="H286" s="129"/>
      <c r="I286" s="78"/>
      <c r="J286" s="79"/>
      <c r="K286" s="53"/>
    </row>
    <row r="287" spans="1:11" ht="15" customHeight="1">
      <c r="A287" s="64" t="s">
        <v>75</v>
      </c>
      <c r="B287" s="8" t="s">
        <v>80</v>
      </c>
      <c r="C287" s="5"/>
      <c r="D287" s="8" t="s">
        <v>30</v>
      </c>
      <c r="E287" s="131">
        <v>14.96990196</v>
      </c>
      <c r="F287" s="110">
        <v>770.5</v>
      </c>
      <c r="G287" s="110">
        <v>770.5</v>
      </c>
      <c r="H287" s="110">
        <v>770.5</v>
      </c>
      <c r="I287" s="156"/>
      <c r="J287" s="157"/>
      <c r="K287" s="52"/>
    </row>
    <row r="288" spans="1:11" ht="15" customHeight="1">
      <c r="A288" s="64" t="s">
        <v>67</v>
      </c>
      <c r="B288" s="8" t="s">
        <v>83</v>
      </c>
      <c r="C288" s="5"/>
      <c r="D288" s="8" t="s">
        <v>30</v>
      </c>
      <c r="E288" s="131">
        <v>14.969810649999999</v>
      </c>
      <c r="F288" s="110">
        <v>770.5</v>
      </c>
      <c r="G288" s="110">
        <v>770.5</v>
      </c>
      <c r="H288" s="110">
        <v>770.5</v>
      </c>
      <c r="I288" s="156"/>
      <c r="J288" s="157"/>
      <c r="K288" s="52"/>
    </row>
    <row r="289" spans="1:11" ht="15" customHeight="1">
      <c r="A289" s="64" t="s">
        <v>174</v>
      </c>
      <c r="B289" s="8" t="s">
        <v>80</v>
      </c>
      <c r="C289" s="5"/>
      <c r="D289" s="8" t="s">
        <v>30</v>
      </c>
      <c r="E289" s="131">
        <v>14.97093023</v>
      </c>
      <c r="F289" s="110">
        <v>770.55</v>
      </c>
      <c r="G289" s="110">
        <v>770.55</v>
      </c>
      <c r="H289" s="110">
        <v>770.55</v>
      </c>
      <c r="I289" s="156"/>
      <c r="J289" s="157"/>
      <c r="K289" s="52"/>
    </row>
    <row r="290" spans="1:11" ht="30" customHeight="1">
      <c r="A290" s="64" t="s">
        <v>68</v>
      </c>
      <c r="B290" s="8" t="s">
        <v>83</v>
      </c>
      <c r="C290" s="5"/>
      <c r="D290" s="8" t="s">
        <v>30</v>
      </c>
      <c r="E290" s="131">
        <v>14.96344262</v>
      </c>
      <c r="F290" s="110">
        <v>770.17</v>
      </c>
      <c r="G290" s="110">
        <v>770.17</v>
      </c>
      <c r="H290" s="110">
        <v>770.17</v>
      </c>
      <c r="I290" s="156"/>
      <c r="J290" s="157"/>
      <c r="K290" s="52"/>
    </row>
    <row r="291" spans="1:11" ht="15" customHeight="1">
      <c r="A291" s="64" t="s">
        <v>69</v>
      </c>
      <c r="B291" s="8" t="s">
        <v>83</v>
      </c>
      <c r="C291" s="5"/>
      <c r="D291" s="8" t="s">
        <v>30</v>
      </c>
      <c r="E291" s="131">
        <v>14.97026316</v>
      </c>
      <c r="F291" s="110">
        <v>770.52</v>
      </c>
      <c r="G291" s="110">
        <v>770.52</v>
      </c>
      <c r="H291" s="110">
        <v>770.52</v>
      </c>
      <c r="I291" s="156"/>
      <c r="J291" s="157"/>
      <c r="K291" s="52"/>
    </row>
    <row r="292" spans="1:11" ht="15" customHeight="1">
      <c r="A292" s="18" t="s">
        <v>70</v>
      </c>
      <c r="B292" s="18" t="s">
        <v>82</v>
      </c>
      <c r="C292" s="5"/>
      <c r="D292" s="8" t="s">
        <v>30</v>
      </c>
      <c r="E292" s="131">
        <v>0</v>
      </c>
      <c r="F292" s="110">
        <v>0</v>
      </c>
      <c r="G292" s="110">
        <v>0</v>
      </c>
      <c r="H292" s="110">
        <v>0</v>
      </c>
      <c r="I292" s="156"/>
      <c r="J292" s="157"/>
      <c r="K292" s="52"/>
    </row>
    <row r="293" spans="1:11" ht="15" customHeight="1">
      <c r="A293" s="22" t="s">
        <v>71</v>
      </c>
      <c r="B293" s="22" t="s">
        <v>82</v>
      </c>
      <c r="C293" s="5"/>
      <c r="D293" s="8" t="s">
        <v>30</v>
      </c>
      <c r="E293" s="131">
        <v>14.9686351</v>
      </c>
      <c r="F293" s="110">
        <v>770.44</v>
      </c>
      <c r="G293" s="110">
        <v>770.44</v>
      </c>
      <c r="H293" s="110">
        <v>770.44</v>
      </c>
      <c r="I293" s="156"/>
      <c r="J293" s="157"/>
      <c r="K293" s="52"/>
    </row>
    <row r="294" spans="1:11" ht="15" customHeight="1">
      <c r="A294" s="22" t="s">
        <v>76</v>
      </c>
      <c r="B294" s="22" t="s">
        <v>81</v>
      </c>
      <c r="C294" s="5"/>
      <c r="D294" s="8" t="s">
        <v>30</v>
      </c>
      <c r="E294" s="131">
        <v>0</v>
      </c>
      <c r="F294" s="110">
        <v>0</v>
      </c>
      <c r="G294" s="110">
        <v>0</v>
      </c>
      <c r="H294" s="110">
        <v>0</v>
      </c>
      <c r="I294" s="156"/>
      <c r="J294" s="157"/>
      <c r="K294" s="52"/>
    </row>
    <row r="295" spans="1:11" ht="15" customHeight="1">
      <c r="A295" s="22" t="s">
        <v>72</v>
      </c>
      <c r="B295" s="22" t="s">
        <v>82</v>
      </c>
      <c r="C295" s="5"/>
      <c r="D295" s="8" t="s">
        <v>30</v>
      </c>
      <c r="E295" s="131">
        <v>14.97685714</v>
      </c>
      <c r="F295" s="110">
        <v>770.86</v>
      </c>
      <c r="G295" s="110">
        <v>770.86</v>
      </c>
      <c r="H295" s="110">
        <v>770.86</v>
      </c>
      <c r="I295" s="156"/>
      <c r="J295" s="157"/>
      <c r="K295" s="52"/>
    </row>
    <row r="296" spans="1:11" ht="15" customHeight="1">
      <c r="A296" s="18" t="s">
        <v>77</v>
      </c>
      <c r="B296" s="18" t="s">
        <v>80</v>
      </c>
      <c r="C296" s="5"/>
      <c r="D296" s="8" t="s">
        <v>30</v>
      </c>
      <c r="E296" s="131">
        <v>0</v>
      </c>
      <c r="F296" s="110">
        <v>0</v>
      </c>
      <c r="G296" s="110">
        <v>0</v>
      </c>
      <c r="H296" s="110">
        <v>0</v>
      </c>
      <c r="I296" s="156"/>
      <c r="J296" s="157"/>
      <c r="K296" s="52"/>
    </row>
    <row r="297" spans="1:11" ht="15" customHeight="1">
      <c r="A297" s="64" t="s">
        <v>73</v>
      </c>
      <c r="B297" s="8" t="s">
        <v>83</v>
      </c>
      <c r="C297" s="5"/>
      <c r="D297" s="8" t="s">
        <v>30</v>
      </c>
      <c r="E297" s="131">
        <v>15.003157890000001</v>
      </c>
      <c r="F297" s="110">
        <v>772.21</v>
      </c>
      <c r="G297" s="110">
        <v>772.21</v>
      </c>
      <c r="H297" s="110">
        <v>772.21</v>
      </c>
      <c r="I297" s="156"/>
      <c r="J297" s="157"/>
      <c r="K297" s="52"/>
    </row>
    <row r="298" spans="1:11" ht="15" customHeight="1">
      <c r="A298" s="18" t="s">
        <v>78</v>
      </c>
      <c r="B298" s="18" t="s">
        <v>80</v>
      </c>
      <c r="C298" s="5"/>
      <c r="D298" s="8" t="s">
        <v>30</v>
      </c>
      <c r="E298" s="131">
        <v>0</v>
      </c>
      <c r="F298" s="110">
        <v>0</v>
      </c>
      <c r="G298" s="110">
        <v>0</v>
      </c>
      <c r="H298" s="110">
        <v>0</v>
      </c>
      <c r="I298" s="156"/>
      <c r="J298" s="157"/>
      <c r="K298" s="52"/>
    </row>
    <row r="299" spans="1:11" ht="15" customHeight="1">
      <c r="A299" s="64" t="s">
        <v>74</v>
      </c>
      <c r="B299" s="8" t="s">
        <v>83</v>
      </c>
      <c r="C299" s="5"/>
      <c r="D299" s="8" t="s">
        <v>30</v>
      </c>
      <c r="E299" s="131">
        <v>14.96626506</v>
      </c>
      <c r="F299" s="110">
        <v>770.31</v>
      </c>
      <c r="G299" s="110">
        <v>770.31</v>
      </c>
      <c r="H299" s="110">
        <v>770.31</v>
      </c>
      <c r="I299" s="156"/>
      <c r="J299" s="157"/>
      <c r="K299" s="52"/>
    </row>
    <row r="300" spans="1:11" ht="15" customHeight="1">
      <c r="A300" s="113"/>
      <c r="B300" s="8"/>
      <c r="C300" s="5"/>
      <c r="D300" s="8"/>
      <c r="E300" s="131"/>
      <c r="F300" s="110"/>
      <c r="G300" s="110"/>
      <c r="H300" s="110"/>
      <c r="I300" s="117"/>
      <c r="J300" s="118"/>
      <c r="K300" s="52"/>
    </row>
    <row r="301" spans="1:11">
      <c r="A301" s="75" t="s">
        <v>84</v>
      </c>
      <c r="B301" s="7"/>
      <c r="C301" s="6"/>
      <c r="D301" s="11"/>
      <c r="E301" s="65"/>
      <c r="F301" s="129"/>
      <c r="G301" s="129"/>
      <c r="H301" s="129"/>
      <c r="I301" s="78"/>
      <c r="J301" s="79"/>
      <c r="K301" s="53"/>
    </row>
    <row r="302" spans="1:11" ht="15" customHeight="1">
      <c r="A302" s="8" t="s">
        <v>179</v>
      </c>
      <c r="B302" s="8" t="s">
        <v>85</v>
      </c>
      <c r="C302" s="5"/>
      <c r="D302" s="8" t="s">
        <v>50</v>
      </c>
      <c r="E302" s="130" t="s">
        <v>96</v>
      </c>
      <c r="F302" s="110">
        <v>0</v>
      </c>
      <c r="G302" s="110">
        <v>0</v>
      </c>
      <c r="H302" s="110">
        <v>0</v>
      </c>
      <c r="I302" s="117"/>
      <c r="J302" s="118"/>
      <c r="K302" s="52"/>
    </row>
    <row r="303" spans="1:11" ht="15" customHeight="1">
      <c r="A303" s="8" t="s">
        <v>180</v>
      </c>
      <c r="B303" s="8" t="s">
        <v>86</v>
      </c>
      <c r="C303" s="5"/>
      <c r="D303" s="8" t="s">
        <v>50</v>
      </c>
      <c r="E303" s="130" t="s">
        <v>96</v>
      </c>
      <c r="F303" s="110">
        <v>0</v>
      </c>
      <c r="G303" s="110">
        <v>0</v>
      </c>
      <c r="H303" s="110">
        <v>0</v>
      </c>
      <c r="I303" s="117"/>
      <c r="J303" s="118"/>
      <c r="K303" s="52"/>
    </row>
    <row r="304" spans="1:11" ht="15" customHeight="1">
      <c r="A304" s="8" t="s">
        <v>181</v>
      </c>
      <c r="B304" s="8" t="s">
        <v>87</v>
      </c>
      <c r="C304" s="5"/>
      <c r="D304" s="8" t="s">
        <v>50</v>
      </c>
      <c r="E304" s="130" t="s">
        <v>96</v>
      </c>
      <c r="F304" s="110">
        <v>0</v>
      </c>
      <c r="G304" s="110">
        <v>0</v>
      </c>
      <c r="H304" s="110">
        <v>0</v>
      </c>
      <c r="I304" s="117"/>
      <c r="J304" s="118"/>
      <c r="K304" s="52"/>
    </row>
    <row r="305" spans="1:11" ht="15" customHeight="1">
      <c r="A305" s="8" t="s">
        <v>215</v>
      </c>
      <c r="B305" s="8" t="s">
        <v>88</v>
      </c>
      <c r="C305" s="5"/>
      <c r="D305" s="8" t="s">
        <v>50</v>
      </c>
      <c r="E305" s="130" t="s">
        <v>96</v>
      </c>
      <c r="F305" s="110">
        <v>0</v>
      </c>
      <c r="G305" s="110">
        <v>0</v>
      </c>
      <c r="H305" s="110">
        <v>0</v>
      </c>
      <c r="I305" s="117"/>
      <c r="J305" s="118"/>
      <c r="K305" s="52"/>
    </row>
    <row r="306" spans="1:11" ht="15" customHeight="1">
      <c r="A306" s="8" t="s">
        <v>182</v>
      </c>
      <c r="B306" s="8" t="s">
        <v>89</v>
      </c>
      <c r="C306" s="5"/>
      <c r="D306" s="8" t="s">
        <v>50</v>
      </c>
      <c r="E306" s="130" t="s">
        <v>96</v>
      </c>
      <c r="F306" s="110">
        <v>0</v>
      </c>
      <c r="G306" s="110">
        <v>0</v>
      </c>
      <c r="H306" s="110">
        <v>0</v>
      </c>
      <c r="I306" s="117"/>
      <c r="J306" s="118"/>
      <c r="K306" s="52"/>
    </row>
    <row r="307" spans="1:11" ht="15" customHeight="1">
      <c r="A307" s="22" t="s">
        <v>183</v>
      </c>
      <c r="B307" s="22" t="s">
        <v>90</v>
      </c>
      <c r="C307" s="5"/>
      <c r="D307" s="8" t="s">
        <v>50</v>
      </c>
      <c r="E307" s="130" t="s">
        <v>96</v>
      </c>
      <c r="F307" s="110">
        <v>0</v>
      </c>
      <c r="G307" s="110">
        <v>0</v>
      </c>
      <c r="H307" s="110">
        <v>0</v>
      </c>
      <c r="I307" s="117"/>
      <c r="J307" s="118"/>
      <c r="K307" s="52"/>
    </row>
    <row r="308" spans="1:11" ht="15" customHeight="1">
      <c r="A308" s="22" t="s">
        <v>184</v>
      </c>
      <c r="B308" s="22" t="s">
        <v>91</v>
      </c>
      <c r="C308" s="5"/>
      <c r="D308" s="8" t="s">
        <v>50</v>
      </c>
      <c r="E308" s="130" t="s">
        <v>96</v>
      </c>
      <c r="F308" s="110">
        <v>0</v>
      </c>
      <c r="G308" s="110">
        <v>0</v>
      </c>
      <c r="H308" s="110">
        <v>0</v>
      </c>
      <c r="I308" s="117"/>
      <c r="J308" s="118"/>
      <c r="K308" s="52"/>
    </row>
    <row r="309" spans="1:11" ht="15" customHeight="1">
      <c r="A309" s="22" t="s">
        <v>185</v>
      </c>
      <c r="B309" s="22" t="s">
        <v>92</v>
      </c>
      <c r="C309" s="5"/>
      <c r="D309" s="8" t="s">
        <v>50</v>
      </c>
      <c r="E309" s="130" t="s">
        <v>96</v>
      </c>
      <c r="F309" s="110">
        <v>0</v>
      </c>
      <c r="G309" s="110">
        <v>0</v>
      </c>
      <c r="H309" s="110">
        <v>0</v>
      </c>
      <c r="I309" s="117"/>
      <c r="J309" s="118"/>
      <c r="K309" s="52"/>
    </row>
    <row r="310" spans="1:11" ht="15" customHeight="1">
      <c r="A310" s="22" t="s">
        <v>216</v>
      </c>
      <c r="B310" s="22" t="s">
        <v>93</v>
      </c>
      <c r="C310" s="5"/>
      <c r="D310" s="8" t="s">
        <v>50</v>
      </c>
      <c r="E310" s="130" t="s">
        <v>96</v>
      </c>
      <c r="F310" s="110">
        <v>0</v>
      </c>
      <c r="G310" s="110">
        <v>0</v>
      </c>
      <c r="H310" s="110">
        <v>0</v>
      </c>
      <c r="I310" s="117"/>
      <c r="J310" s="118"/>
      <c r="K310" s="52"/>
    </row>
    <row r="311" spans="1:11" ht="15" customHeight="1">
      <c r="A311" s="22" t="s">
        <v>186</v>
      </c>
      <c r="B311" s="22" t="s">
        <v>94</v>
      </c>
      <c r="C311" s="5"/>
      <c r="D311" s="8" t="s">
        <v>50</v>
      </c>
      <c r="E311" s="130" t="s">
        <v>96</v>
      </c>
      <c r="F311" s="110">
        <v>0</v>
      </c>
      <c r="G311" s="110">
        <v>0</v>
      </c>
      <c r="H311" s="110">
        <v>0</v>
      </c>
      <c r="I311" s="117"/>
      <c r="J311" s="118"/>
      <c r="K311" s="52"/>
    </row>
    <row r="312" spans="1:11" ht="12" customHeight="1">
      <c r="A312" s="7"/>
      <c r="B312" s="7"/>
      <c r="C312" s="6" t="s">
        <v>42</v>
      </c>
      <c r="D312" s="11" t="s">
        <v>43</v>
      </c>
      <c r="E312" s="65"/>
      <c r="F312" s="129"/>
      <c r="G312" s="129"/>
      <c r="H312" s="129"/>
      <c r="I312" s="78"/>
      <c r="J312" s="79"/>
      <c r="K312" s="53"/>
    </row>
    <row r="313" spans="1:11" ht="36">
      <c r="A313" s="75" t="s">
        <v>79</v>
      </c>
      <c r="B313" s="7"/>
      <c r="C313" s="6"/>
      <c r="D313" s="11"/>
      <c r="E313" s="65"/>
      <c r="F313" s="129"/>
      <c r="G313" s="129"/>
      <c r="H313" s="129"/>
      <c r="I313" s="78"/>
      <c r="J313" s="79"/>
      <c r="K313" s="53"/>
    </row>
    <row r="314" spans="1:11" ht="15" customHeight="1">
      <c r="A314" s="64" t="s">
        <v>75</v>
      </c>
      <c r="B314" s="8" t="s">
        <v>80</v>
      </c>
      <c r="C314" s="5"/>
      <c r="D314" s="8" t="s">
        <v>30</v>
      </c>
      <c r="E314" s="131">
        <v>15.14292388</v>
      </c>
      <c r="F314" s="110">
        <v>357.83</v>
      </c>
      <c r="G314" s="110">
        <v>357.83</v>
      </c>
      <c r="H314" s="110">
        <v>357.83</v>
      </c>
      <c r="I314" s="156"/>
      <c r="J314" s="157"/>
      <c r="K314" s="52"/>
    </row>
    <row r="315" spans="1:11" ht="15" customHeight="1">
      <c r="A315" s="64" t="s">
        <v>67</v>
      </c>
      <c r="B315" s="8" t="s">
        <v>83</v>
      </c>
      <c r="C315" s="5"/>
      <c r="D315" s="8" t="s">
        <v>30</v>
      </c>
      <c r="E315" s="131">
        <v>15.14283502</v>
      </c>
      <c r="F315" s="110">
        <v>357.83</v>
      </c>
      <c r="G315" s="110">
        <v>357.83</v>
      </c>
      <c r="H315" s="110">
        <v>357.83</v>
      </c>
      <c r="I315" s="156"/>
      <c r="J315" s="157"/>
      <c r="K315" s="52"/>
    </row>
    <row r="316" spans="1:11" ht="15" customHeight="1">
      <c r="A316" s="64" t="s">
        <v>174</v>
      </c>
      <c r="B316" s="8" t="s">
        <v>80</v>
      </c>
      <c r="C316" s="5"/>
      <c r="D316" s="8" t="s">
        <v>30</v>
      </c>
      <c r="E316" s="131">
        <v>15.143953489999999</v>
      </c>
      <c r="F316" s="110">
        <v>357.85</v>
      </c>
      <c r="G316" s="110">
        <v>357.85</v>
      </c>
      <c r="H316" s="110">
        <v>357.85</v>
      </c>
      <c r="I316" s="156"/>
      <c r="J316" s="157"/>
      <c r="K316" s="52"/>
    </row>
    <row r="317" spans="1:11" ht="30" customHeight="1">
      <c r="A317" s="64" t="s">
        <v>68</v>
      </c>
      <c r="B317" s="8" t="s">
        <v>83</v>
      </c>
      <c r="C317" s="5"/>
      <c r="D317" s="8" t="s">
        <v>30</v>
      </c>
      <c r="E317" s="131">
        <v>15.136393440000001</v>
      </c>
      <c r="F317" s="110">
        <v>357.67</v>
      </c>
      <c r="G317" s="110">
        <v>357.67</v>
      </c>
      <c r="H317" s="110">
        <v>357.67</v>
      </c>
      <c r="I317" s="156"/>
      <c r="J317" s="157"/>
      <c r="K317" s="52"/>
    </row>
    <row r="318" spans="1:11" ht="15" customHeight="1">
      <c r="A318" s="64" t="s">
        <v>69</v>
      </c>
      <c r="B318" s="8" t="s">
        <v>83</v>
      </c>
      <c r="C318" s="5"/>
      <c r="D318" s="8" t="s">
        <v>30</v>
      </c>
      <c r="E318" s="131">
        <v>15.143289469999999</v>
      </c>
      <c r="F318" s="110">
        <v>357.84</v>
      </c>
      <c r="G318" s="110">
        <v>357.84</v>
      </c>
      <c r="H318" s="110">
        <v>357.84</v>
      </c>
      <c r="I318" s="156"/>
      <c r="J318" s="157"/>
      <c r="K318" s="52"/>
    </row>
    <row r="319" spans="1:11" ht="15" customHeight="1">
      <c r="A319" s="18" t="s">
        <v>70</v>
      </c>
      <c r="B319" s="18" t="s">
        <v>82</v>
      </c>
      <c r="C319" s="5"/>
      <c r="D319" s="8" t="s">
        <v>30</v>
      </c>
      <c r="E319" s="131">
        <v>0</v>
      </c>
      <c r="F319" s="110">
        <v>0</v>
      </c>
      <c r="G319" s="110">
        <v>0</v>
      </c>
      <c r="H319" s="110">
        <v>0</v>
      </c>
      <c r="I319" s="156"/>
      <c r="J319" s="157"/>
      <c r="K319" s="52"/>
    </row>
    <row r="320" spans="1:11" ht="15" customHeight="1">
      <c r="A320" s="22" t="s">
        <v>71</v>
      </c>
      <c r="B320" s="22" t="s">
        <v>82</v>
      </c>
      <c r="C320" s="5"/>
      <c r="D320" s="8" t="s">
        <v>30</v>
      </c>
      <c r="E320" s="131">
        <v>15.14164345</v>
      </c>
      <c r="F320" s="110">
        <v>357.8</v>
      </c>
      <c r="G320" s="110">
        <v>357.8</v>
      </c>
      <c r="H320" s="110">
        <v>357.8</v>
      </c>
      <c r="I320" s="156"/>
      <c r="J320" s="157"/>
      <c r="K320" s="52"/>
    </row>
    <row r="321" spans="1:11" ht="15" customHeight="1">
      <c r="A321" s="22" t="s">
        <v>76</v>
      </c>
      <c r="B321" s="22" t="s">
        <v>81</v>
      </c>
      <c r="C321" s="5"/>
      <c r="D321" s="8" t="s">
        <v>30</v>
      </c>
      <c r="E321" s="131">
        <v>0</v>
      </c>
      <c r="F321" s="110">
        <v>0</v>
      </c>
      <c r="G321" s="110">
        <v>0</v>
      </c>
      <c r="H321" s="110">
        <v>0</v>
      </c>
      <c r="I321" s="156"/>
      <c r="J321" s="157"/>
      <c r="K321" s="52"/>
    </row>
    <row r="322" spans="1:11" ht="15" customHeight="1">
      <c r="A322" s="22" t="s">
        <v>72</v>
      </c>
      <c r="B322" s="22" t="s">
        <v>82</v>
      </c>
      <c r="C322" s="5"/>
      <c r="D322" s="8" t="s">
        <v>30</v>
      </c>
      <c r="E322" s="131">
        <v>15.15</v>
      </c>
      <c r="F322" s="110">
        <v>357.99</v>
      </c>
      <c r="G322" s="110">
        <v>357.99</v>
      </c>
      <c r="H322" s="110">
        <v>357.99</v>
      </c>
      <c r="I322" s="156"/>
      <c r="J322" s="157"/>
      <c r="K322" s="52"/>
    </row>
    <row r="323" spans="1:11" ht="15" customHeight="1">
      <c r="A323" s="18" t="s">
        <v>77</v>
      </c>
      <c r="B323" s="18" t="s">
        <v>80</v>
      </c>
      <c r="C323" s="5"/>
      <c r="D323" s="8" t="s">
        <v>30</v>
      </c>
      <c r="E323" s="131">
        <v>0</v>
      </c>
      <c r="F323" s="110">
        <v>0</v>
      </c>
      <c r="G323" s="110">
        <v>0</v>
      </c>
      <c r="H323" s="110">
        <v>0</v>
      </c>
      <c r="I323" s="156"/>
      <c r="J323" s="157"/>
      <c r="K323" s="52"/>
    </row>
    <row r="324" spans="1:11" ht="15" customHeight="1">
      <c r="A324" s="64" t="s">
        <v>73</v>
      </c>
      <c r="B324" s="8" t="s">
        <v>83</v>
      </c>
      <c r="C324" s="5"/>
      <c r="D324" s="8" t="s">
        <v>30</v>
      </c>
      <c r="E324" s="131">
        <v>15.176842110000001</v>
      </c>
      <c r="F324" s="110">
        <v>358.63</v>
      </c>
      <c r="G324" s="110">
        <v>358.63</v>
      </c>
      <c r="H324" s="110">
        <v>358.63</v>
      </c>
      <c r="I324" s="156"/>
      <c r="J324" s="157"/>
      <c r="K324" s="52"/>
    </row>
    <row r="325" spans="1:11" ht="15" customHeight="1">
      <c r="A325" s="18" t="s">
        <v>78</v>
      </c>
      <c r="B325" s="18" t="s">
        <v>80</v>
      </c>
      <c r="C325" s="5"/>
      <c r="D325" s="8" t="s">
        <v>30</v>
      </c>
      <c r="E325" s="131">
        <v>0</v>
      </c>
      <c r="F325" s="110">
        <v>0</v>
      </c>
      <c r="G325" s="110">
        <v>0</v>
      </c>
      <c r="H325" s="110">
        <v>0</v>
      </c>
      <c r="I325" s="156"/>
      <c r="J325" s="157"/>
      <c r="K325" s="52"/>
    </row>
    <row r="326" spans="1:11" ht="15" customHeight="1">
      <c r="A326" s="64" t="s">
        <v>74</v>
      </c>
      <c r="B326" s="8" t="s">
        <v>83</v>
      </c>
      <c r="C326" s="5"/>
      <c r="D326" s="8" t="s">
        <v>30</v>
      </c>
      <c r="E326" s="131">
        <v>15.13927711</v>
      </c>
      <c r="F326" s="110">
        <v>357.74</v>
      </c>
      <c r="G326" s="110">
        <v>357.74</v>
      </c>
      <c r="H326" s="110">
        <v>357.74</v>
      </c>
      <c r="I326" s="156"/>
      <c r="J326" s="157"/>
      <c r="K326" s="52"/>
    </row>
    <row r="327" spans="1:11" ht="15" customHeight="1">
      <c r="A327" s="113"/>
      <c r="B327" s="8"/>
      <c r="C327" s="5"/>
      <c r="D327" s="8"/>
      <c r="E327" s="131"/>
      <c r="F327" s="110"/>
      <c r="G327" s="110"/>
      <c r="H327" s="110"/>
      <c r="I327" s="117"/>
      <c r="J327" s="118"/>
      <c r="K327" s="52"/>
    </row>
    <row r="328" spans="1:11">
      <c r="A328" s="75" t="s">
        <v>84</v>
      </c>
      <c r="B328" s="7"/>
      <c r="C328" s="6"/>
      <c r="D328" s="11"/>
      <c r="E328" s="65"/>
      <c r="F328" s="129"/>
      <c r="G328" s="129"/>
      <c r="H328" s="129"/>
      <c r="I328" s="78"/>
      <c r="J328" s="79"/>
      <c r="K328" s="53"/>
    </row>
    <row r="329" spans="1:11" ht="15" customHeight="1">
      <c r="A329" s="8" t="s">
        <v>179</v>
      </c>
      <c r="B329" s="8" t="s">
        <v>85</v>
      </c>
      <c r="C329" s="5"/>
      <c r="D329" s="8" t="s">
        <v>50</v>
      </c>
      <c r="E329" s="130" t="s">
        <v>96</v>
      </c>
      <c r="F329" s="110">
        <v>0</v>
      </c>
      <c r="G329" s="110">
        <v>0</v>
      </c>
      <c r="H329" s="110">
        <v>0</v>
      </c>
      <c r="I329" s="117"/>
      <c r="J329" s="118"/>
      <c r="K329" s="52"/>
    </row>
    <row r="330" spans="1:11" ht="15" customHeight="1">
      <c r="A330" s="8" t="s">
        <v>180</v>
      </c>
      <c r="B330" s="8" t="s">
        <v>86</v>
      </c>
      <c r="C330" s="5"/>
      <c r="D330" s="8" t="s">
        <v>50</v>
      </c>
      <c r="E330" s="130" t="s">
        <v>96</v>
      </c>
      <c r="F330" s="110">
        <v>0</v>
      </c>
      <c r="G330" s="110">
        <v>0</v>
      </c>
      <c r="H330" s="110">
        <v>0</v>
      </c>
      <c r="I330" s="117"/>
      <c r="J330" s="118"/>
      <c r="K330" s="52"/>
    </row>
    <row r="331" spans="1:11" ht="15" customHeight="1">
      <c r="A331" s="8" t="s">
        <v>181</v>
      </c>
      <c r="B331" s="8" t="s">
        <v>87</v>
      </c>
      <c r="C331" s="5"/>
      <c r="D331" s="8" t="s">
        <v>50</v>
      </c>
      <c r="E331" s="130" t="s">
        <v>96</v>
      </c>
      <c r="F331" s="110">
        <v>0</v>
      </c>
      <c r="G331" s="110">
        <v>0</v>
      </c>
      <c r="H331" s="110">
        <v>0</v>
      </c>
      <c r="I331" s="117"/>
      <c r="J331" s="118"/>
      <c r="K331" s="52"/>
    </row>
    <row r="332" spans="1:11" ht="15" customHeight="1">
      <c r="A332" s="8" t="s">
        <v>215</v>
      </c>
      <c r="B332" s="8" t="s">
        <v>88</v>
      </c>
      <c r="C332" s="5"/>
      <c r="D332" s="8" t="s">
        <v>50</v>
      </c>
      <c r="E332" s="130" t="s">
        <v>96</v>
      </c>
      <c r="F332" s="110">
        <v>0</v>
      </c>
      <c r="G332" s="110">
        <v>0</v>
      </c>
      <c r="H332" s="110">
        <v>0</v>
      </c>
      <c r="I332" s="117"/>
      <c r="J332" s="118"/>
      <c r="K332" s="52"/>
    </row>
    <row r="333" spans="1:11" ht="15" customHeight="1">
      <c r="A333" s="8" t="s">
        <v>182</v>
      </c>
      <c r="B333" s="8" t="s">
        <v>89</v>
      </c>
      <c r="C333" s="5"/>
      <c r="D333" s="8" t="s">
        <v>50</v>
      </c>
      <c r="E333" s="130" t="s">
        <v>96</v>
      </c>
      <c r="F333" s="110">
        <v>0</v>
      </c>
      <c r="G333" s="110">
        <v>0</v>
      </c>
      <c r="H333" s="110">
        <v>0</v>
      </c>
      <c r="I333" s="117"/>
      <c r="J333" s="118"/>
      <c r="K333" s="52"/>
    </row>
    <row r="334" spans="1:11" ht="15" customHeight="1">
      <c r="A334" s="22" t="s">
        <v>183</v>
      </c>
      <c r="B334" s="22" t="s">
        <v>90</v>
      </c>
      <c r="C334" s="5"/>
      <c r="D334" s="8" t="s">
        <v>50</v>
      </c>
      <c r="E334" s="130" t="s">
        <v>96</v>
      </c>
      <c r="F334" s="110">
        <v>0</v>
      </c>
      <c r="G334" s="110">
        <v>0</v>
      </c>
      <c r="H334" s="110">
        <v>0</v>
      </c>
      <c r="I334" s="117"/>
      <c r="J334" s="118"/>
      <c r="K334" s="52"/>
    </row>
    <row r="335" spans="1:11" ht="15" customHeight="1">
      <c r="A335" s="22" t="s">
        <v>184</v>
      </c>
      <c r="B335" s="22" t="s">
        <v>91</v>
      </c>
      <c r="C335" s="5"/>
      <c r="D335" s="8" t="s">
        <v>50</v>
      </c>
      <c r="E335" s="130" t="s">
        <v>96</v>
      </c>
      <c r="F335" s="110">
        <v>0</v>
      </c>
      <c r="G335" s="110">
        <v>0</v>
      </c>
      <c r="H335" s="110">
        <v>0</v>
      </c>
      <c r="I335" s="117"/>
      <c r="J335" s="118"/>
      <c r="K335" s="52"/>
    </row>
    <row r="336" spans="1:11" ht="15" customHeight="1">
      <c r="A336" s="22" t="s">
        <v>185</v>
      </c>
      <c r="B336" s="22" t="s">
        <v>92</v>
      </c>
      <c r="C336" s="5"/>
      <c r="D336" s="8" t="s">
        <v>50</v>
      </c>
      <c r="E336" s="130" t="s">
        <v>96</v>
      </c>
      <c r="F336" s="110">
        <v>0</v>
      </c>
      <c r="G336" s="110">
        <v>0</v>
      </c>
      <c r="H336" s="110">
        <v>0</v>
      </c>
      <c r="I336" s="117"/>
      <c r="J336" s="118"/>
      <c r="K336" s="52"/>
    </row>
    <row r="337" spans="1:11" ht="15" customHeight="1">
      <c r="A337" s="22" t="s">
        <v>216</v>
      </c>
      <c r="B337" s="22" t="s">
        <v>93</v>
      </c>
      <c r="C337" s="5"/>
      <c r="D337" s="8" t="s">
        <v>50</v>
      </c>
      <c r="E337" s="130" t="s">
        <v>96</v>
      </c>
      <c r="F337" s="110">
        <v>0</v>
      </c>
      <c r="G337" s="110">
        <v>0</v>
      </c>
      <c r="H337" s="110">
        <v>0</v>
      </c>
      <c r="I337" s="117"/>
      <c r="J337" s="118"/>
      <c r="K337" s="52"/>
    </row>
    <row r="338" spans="1:11" ht="15" customHeight="1">
      <c r="A338" s="22" t="s">
        <v>186</v>
      </c>
      <c r="B338" s="22" t="s">
        <v>94</v>
      </c>
      <c r="C338" s="5"/>
      <c r="D338" s="8" t="s">
        <v>50</v>
      </c>
      <c r="E338" s="130" t="s">
        <v>96</v>
      </c>
      <c r="F338" s="110">
        <v>0</v>
      </c>
      <c r="G338" s="110">
        <v>0</v>
      </c>
      <c r="H338" s="110">
        <v>0</v>
      </c>
      <c r="I338" s="117"/>
      <c r="J338" s="118"/>
      <c r="K338" s="52"/>
    </row>
    <row r="339" spans="1:11" ht="12" customHeight="1">
      <c r="A339" s="7"/>
      <c r="B339" s="7"/>
      <c r="C339" s="6" t="s">
        <v>107</v>
      </c>
      <c r="D339" s="11" t="s">
        <v>213</v>
      </c>
      <c r="E339" s="65"/>
      <c r="F339" s="129"/>
      <c r="G339" s="129"/>
      <c r="H339" s="129"/>
      <c r="I339" s="78"/>
      <c r="J339" s="79"/>
      <c r="K339" s="53"/>
    </row>
    <row r="340" spans="1:11" ht="36">
      <c r="A340" s="75" t="s">
        <v>79</v>
      </c>
      <c r="B340" s="7"/>
      <c r="C340" s="6"/>
      <c r="D340" s="11"/>
      <c r="E340" s="65"/>
      <c r="F340" s="129"/>
      <c r="G340" s="129"/>
      <c r="H340" s="129"/>
      <c r="I340" s="78"/>
      <c r="J340" s="79"/>
      <c r="K340" s="53"/>
    </row>
    <row r="341" spans="1:11" ht="15" customHeight="1">
      <c r="A341" s="64" t="s">
        <v>75</v>
      </c>
      <c r="B341" s="8" t="s">
        <v>80</v>
      </c>
      <c r="C341" s="5"/>
      <c r="D341" s="8" t="s">
        <v>30</v>
      </c>
      <c r="E341" s="131">
        <v>5.9630910000000002E-2</v>
      </c>
      <c r="F341" s="110">
        <v>414.27</v>
      </c>
      <c r="G341" s="110">
        <v>414.27</v>
      </c>
      <c r="H341" s="110">
        <v>414.27</v>
      </c>
      <c r="I341" s="156"/>
      <c r="J341" s="157"/>
      <c r="K341" s="52"/>
    </row>
    <row r="342" spans="1:11" ht="15" customHeight="1">
      <c r="A342" s="64" t="s">
        <v>67</v>
      </c>
      <c r="B342" s="8" t="s">
        <v>83</v>
      </c>
      <c r="C342" s="5"/>
      <c r="D342" s="8" t="s">
        <v>30</v>
      </c>
      <c r="E342" s="131">
        <v>5.962862E-2</v>
      </c>
      <c r="F342" s="110">
        <v>414.26</v>
      </c>
      <c r="G342" s="110">
        <v>414.26</v>
      </c>
      <c r="H342" s="110">
        <v>414.26</v>
      </c>
      <c r="I342" s="156"/>
      <c r="J342" s="157"/>
      <c r="K342" s="52"/>
    </row>
    <row r="343" spans="1:11" ht="15" customHeight="1">
      <c r="A343" s="64" t="s">
        <v>174</v>
      </c>
      <c r="B343" s="8" t="s">
        <v>80</v>
      </c>
      <c r="C343" s="5"/>
      <c r="D343" s="8" t="s">
        <v>30</v>
      </c>
      <c r="E343" s="131">
        <v>5.9534879999999998E-2</v>
      </c>
      <c r="F343" s="110">
        <v>413.61</v>
      </c>
      <c r="G343" s="110">
        <v>413.61</v>
      </c>
      <c r="H343" s="110">
        <v>413.61</v>
      </c>
      <c r="I343" s="156"/>
      <c r="J343" s="157"/>
      <c r="K343" s="52"/>
    </row>
    <row r="344" spans="1:11" ht="30" customHeight="1">
      <c r="A344" s="64" t="s">
        <v>68</v>
      </c>
      <c r="B344" s="8" t="s">
        <v>83</v>
      </c>
      <c r="C344" s="5"/>
      <c r="D344" s="8" t="s">
        <v>30</v>
      </c>
      <c r="E344" s="131">
        <v>5.9590160000000003E-2</v>
      </c>
      <c r="F344" s="110">
        <v>413.99</v>
      </c>
      <c r="G344" s="110">
        <v>413.99</v>
      </c>
      <c r="H344" s="110">
        <v>413.99</v>
      </c>
      <c r="I344" s="156"/>
      <c r="J344" s="157"/>
      <c r="K344" s="52"/>
    </row>
    <row r="345" spans="1:11" ht="15" customHeight="1">
      <c r="A345" s="64" t="s">
        <v>69</v>
      </c>
      <c r="B345" s="8" t="s">
        <v>83</v>
      </c>
      <c r="C345" s="5"/>
      <c r="D345" s="8" t="s">
        <v>30</v>
      </c>
      <c r="E345" s="131">
        <v>5.964912E-2</v>
      </c>
      <c r="F345" s="110">
        <v>414.4</v>
      </c>
      <c r="G345" s="110">
        <v>414.4</v>
      </c>
      <c r="H345" s="110">
        <v>414.4</v>
      </c>
      <c r="I345" s="156"/>
      <c r="J345" s="157"/>
      <c r="K345" s="52"/>
    </row>
    <row r="346" spans="1:11" ht="15" customHeight="1">
      <c r="A346" s="18" t="s">
        <v>70</v>
      </c>
      <c r="B346" s="18" t="s">
        <v>82</v>
      </c>
      <c r="C346" s="5"/>
      <c r="D346" s="8" t="s">
        <v>30</v>
      </c>
      <c r="E346" s="131">
        <v>0</v>
      </c>
      <c r="F346" s="110">
        <v>0</v>
      </c>
      <c r="G346" s="110">
        <v>0</v>
      </c>
      <c r="H346" s="110">
        <v>0</v>
      </c>
      <c r="I346" s="156"/>
      <c r="J346" s="157"/>
      <c r="K346" s="52"/>
    </row>
    <row r="347" spans="1:11" ht="15" customHeight="1">
      <c r="A347" s="22" t="s">
        <v>71</v>
      </c>
      <c r="B347" s="22" t="s">
        <v>82</v>
      </c>
      <c r="C347" s="5"/>
      <c r="D347" s="8" t="s">
        <v>30</v>
      </c>
      <c r="E347" s="131">
        <v>5.9623959999999997E-2</v>
      </c>
      <c r="F347" s="110">
        <v>414.22</v>
      </c>
      <c r="G347" s="110">
        <v>414.22</v>
      </c>
      <c r="H347" s="110">
        <v>414.22</v>
      </c>
      <c r="I347" s="156"/>
      <c r="J347" s="157"/>
      <c r="K347" s="52"/>
    </row>
    <row r="348" spans="1:11" ht="15" customHeight="1">
      <c r="A348" s="22" t="s">
        <v>76</v>
      </c>
      <c r="B348" s="22" t="s">
        <v>81</v>
      </c>
      <c r="C348" s="5"/>
      <c r="D348" s="8" t="s">
        <v>30</v>
      </c>
      <c r="E348" s="131">
        <v>0</v>
      </c>
      <c r="F348" s="110">
        <v>0</v>
      </c>
      <c r="G348" s="110">
        <v>0</v>
      </c>
      <c r="H348" s="110">
        <v>0</v>
      </c>
      <c r="I348" s="156"/>
      <c r="J348" s="157"/>
      <c r="K348" s="52"/>
    </row>
    <row r="349" spans="1:11" ht="15" customHeight="1">
      <c r="A349" s="22" t="s">
        <v>72</v>
      </c>
      <c r="B349" s="22" t="s">
        <v>82</v>
      </c>
      <c r="C349" s="5"/>
      <c r="D349" s="8" t="s">
        <v>30</v>
      </c>
      <c r="E349" s="131">
        <v>5.961905E-2</v>
      </c>
      <c r="F349" s="110">
        <v>414.19</v>
      </c>
      <c r="G349" s="110">
        <v>414.19</v>
      </c>
      <c r="H349" s="110">
        <v>414.19</v>
      </c>
      <c r="I349" s="156"/>
      <c r="J349" s="157"/>
      <c r="K349" s="52"/>
    </row>
    <row r="350" spans="1:11" ht="15" customHeight="1">
      <c r="A350" s="18" t="s">
        <v>77</v>
      </c>
      <c r="B350" s="18" t="s">
        <v>80</v>
      </c>
      <c r="C350" s="5"/>
      <c r="D350" s="8" t="s">
        <v>30</v>
      </c>
      <c r="E350" s="131">
        <v>0</v>
      </c>
      <c r="F350" s="110">
        <v>0</v>
      </c>
      <c r="G350" s="110">
        <v>0</v>
      </c>
      <c r="H350" s="110">
        <v>0</v>
      </c>
      <c r="I350" s="156"/>
      <c r="J350" s="157"/>
      <c r="K350" s="52"/>
    </row>
    <row r="351" spans="1:11" ht="15" customHeight="1">
      <c r="A351" s="64" t="s">
        <v>73</v>
      </c>
      <c r="B351" s="8" t="s">
        <v>83</v>
      </c>
      <c r="C351" s="5"/>
      <c r="D351" s="8" t="s">
        <v>30</v>
      </c>
      <c r="E351" s="131">
        <v>0.06</v>
      </c>
      <c r="F351" s="110">
        <v>416.84</v>
      </c>
      <c r="G351" s="110">
        <v>416.84</v>
      </c>
      <c r="H351" s="110">
        <v>416.84</v>
      </c>
      <c r="I351" s="156"/>
      <c r="J351" s="157"/>
      <c r="K351" s="52"/>
    </row>
    <row r="352" spans="1:11" ht="15" customHeight="1">
      <c r="A352" s="18" t="s">
        <v>78</v>
      </c>
      <c r="B352" s="18" t="s">
        <v>80</v>
      </c>
      <c r="C352" s="5"/>
      <c r="D352" s="8" t="s">
        <v>30</v>
      </c>
      <c r="E352" s="131">
        <v>0</v>
      </c>
      <c r="F352" s="110">
        <v>0</v>
      </c>
      <c r="G352" s="110">
        <v>0</v>
      </c>
      <c r="H352" s="110">
        <v>0</v>
      </c>
      <c r="I352" s="156"/>
      <c r="J352" s="157"/>
      <c r="K352" s="52"/>
    </row>
    <row r="353" spans="1:11" ht="15" customHeight="1">
      <c r="A353" s="64" t="s">
        <v>74</v>
      </c>
      <c r="B353" s="8" t="s">
        <v>83</v>
      </c>
      <c r="C353" s="5"/>
      <c r="D353" s="8" t="s">
        <v>30</v>
      </c>
      <c r="E353" s="131">
        <v>5.9638549999999999E-2</v>
      </c>
      <c r="F353" s="110">
        <v>414.33</v>
      </c>
      <c r="G353" s="110">
        <v>414.33</v>
      </c>
      <c r="H353" s="110">
        <v>414.33</v>
      </c>
      <c r="I353" s="156"/>
      <c r="J353" s="157"/>
      <c r="K353" s="52"/>
    </row>
    <row r="354" spans="1:11" ht="15" customHeight="1">
      <c r="A354" s="113"/>
      <c r="B354" s="8"/>
      <c r="C354" s="5"/>
      <c r="D354" s="8"/>
      <c r="E354" s="131"/>
      <c r="F354" s="110"/>
      <c r="G354" s="110"/>
      <c r="H354" s="110"/>
      <c r="I354" s="117"/>
      <c r="J354" s="118"/>
      <c r="K354" s="52"/>
    </row>
    <row r="355" spans="1:11">
      <c r="A355" s="75" t="s">
        <v>84</v>
      </c>
      <c r="B355" s="7"/>
      <c r="C355" s="6"/>
      <c r="D355" s="11"/>
      <c r="E355" s="65"/>
      <c r="F355" s="129"/>
      <c r="G355" s="129"/>
      <c r="H355" s="129"/>
      <c r="I355" s="78"/>
      <c r="J355" s="79"/>
      <c r="K355" s="53"/>
    </row>
    <row r="356" spans="1:11" ht="15" customHeight="1">
      <c r="A356" s="8" t="s">
        <v>179</v>
      </c>
      <c r="B356" s="8" t="s">
        <v>85</v>
      </c>
      <c r="C356" s="5"/>
      <c r="D356" s="8" t="s">
        <v>50</v>
      </c>
      <c r="E356" s="130" t="s">
        <v>96</v>
      </c>
      <c r="F356" s="110">
        <v>0</v>
      </c>
      <c r="G356" s="110">
        <v>0</v>
      </c>
      <c r="H356" s="110">
        <v>0</v>
      </c>
      <c r="I356" s="117"/>
      <c r="J356" s="118"/>
      <c r="K356" s="52"/>
    </row>
    <row r="357" spans="1:11" ht="15" customHeight="1">
      <c r="A357" s="8" t="s">
        <v>180</v>
      </c>
      <c r="B357" s="8" t="s">
        <v>86</v>
      </c>
      <c r="C357" s="5"/>
      <c r="D357" s="8" t="s">
        <v>50</v>
      </c>
      <c r="E357" s="130" t="s">
        <v>96</v>
      </c>
      <c r="F357" s="110">
        <v>0</v>
      </c>
      <c r="G357" s="110">
        <v>0</v>
      </c>
      <c r="H357" s="110">
        <v>0</v>
      </c>
      <c r="I357" s="117"/>
      <c r="J357" s="118"/>
      <c r="K357" s="52"/>
    </row>
    <row r="358" spans="1:11" ht="15" customHeight="1">
      <c r="A358" s="8" t="s">
        <v>181</v>
      </c>
      <c r="B358" s="8" t="s">
        <v>87</v>
      </c>
      <c r="C358" s="5"/>
      <c r="D358" s="8" t="s">
        <v>50</v>
      </c>
      <c r="E358" s="130" t="s">
        <v>96</v>
      </c>
      <c r="F358" s="110">
        <v>0</v>
      </c>
      <c r="G358" s="110">
        <v>0</v>
      </c>
      <c r="H358" s="110">
        <v>0</v>
      </c>
      <c r="I358" s="117"/>
      <c r="J358" s="118"/>
      <c r="K358" s="52"/>
    </row>
    <row r="359" spans="1:11" ht="15" customHeight="1">
      <c r="A359" s="8" t="s">
        <v>215</v>
      </c>
      <c r="B359" s="8" t="s">
        <v>88</v>
      </c>
      <c r="C359" s="5"/>
      <c r="D359" s="8" t="s">
        <v>50</v>
      </c>
      <c r="E359" s="130" t="s">
        <v>96</v>
      </c>
      <c r="F359" s="110">
        <v>0</v>
      </c>
      <c r="G359" s="110">
        <v>0</v>
      </c>
      <c r="H359" s="110">
        <v>0</v>
      </c>
      <c r="I359" s="117"/>
      <c r="J359" s="118"/>
      <c r="K359" s="52"/>
    </row>
    <row r="360" spans="1:11" ht="15" customHeight="1">
      <c r="A360" s="8" t="s">
        <v>182</v>
      </c>
      <c r="B360" s="8" t="s">
        <v>89</v>
      </c>
      <c r="C360" s="5"/>
      <c r="D360" s="8" t="s">
        <v>50</v>
      </c>
      <c r="E360" s="130" t="s">
        <v>96</v>
      </c>
      <c r="F360" s="110">
        <v>0</v>
      </c>
      <c r="G360" s="110">
        <v>0</v>
      </c>
      <c r="H360" s="110">
        <v>0</v>
      </c>
      <c r="I360" s="117"/>
      <c r="J360" s="118"/>
      <c r="K360" s="52"/>
    </row>
    <row r="361" spans="1:11" ht="15" customHeight="1">
      <c r="A361" s="22" t="s">
        <v>183</v>
      </c>
      <c r="B361" s="22" t="s">
        <v>90</v>
      </c>
      <c r="C361" s="5"/>
      <c r="D361" s="8" t="s">
        <v>50</v>
      </c>
      <c r="E361" s="130" t="s">
        <v>96</v>
      </c>
      <c r="F361" s="110">
        <v>0</v>
      </c>
      <c r="G361" s="110">
        <v>0</v>
      </c>
      <c r="H361" s="110">
        <v>0</v>
      </c>
      <c r="I361" s="117"/>
      <c r="J361" s="118"/>
      <c r="K361" s="52"/>
    </row>
    <row r="362" spans="1:11" ht="15" customHeight="1">
      <c r="A362" s="22" t="s">
        <v>184</v>
      </c>
      <c r="B362" s="22" t="s">
        <v>91</v>
      </c>
      <c r="C362" s="5"/>
      <c r="D362" s="8" t="s">
        <v>50</v>
      </c>
      <c r="E362" s="130" t="s">
        <v>96</v>
      </c>
      <c r="F362" s="110">
        <v>0</v>
      </c>
      <c r="G362" s="110">
        <v>0</v>
      </c>
      <c r="H362" s="110">
        <v>0</v>
      </c>
      <c r="I362" s="117"/>
      <c r="J362" s="118"/>
      <c r="K362" s="52"/>
    </row>
    <row r="363" spans="1:11" ht="15" customHeight="1">
      <c r="A363" s="22" t="s">
        <v>185</v>
      </c>
      <c r="B363" s="22" t="s">
        <v>92</v>
      </c>
      <c r="C363" s="5"/>
      <c r="D363" s="8" t="s">
        <v>50</v>
      </c>
      <c r="E363" s="130" t="s">
        <v>96</v>
      </c>
      <c r="F363" s="110">
        <v>0</v>
      </c>
      <c r="G363" s="110">
        <v>0</v>
      </c>
      <c r="H363" s="110">
        <v>0</v>
      </c>
      <c r="I363" s="117"/>
      <c r="J363" s="118"/>
      <c r="K363" s="52"/>
    </row>
    <row r="364" spans="1:11" ht="15" customHeight="1">
      <c r="A364" s="22" t="s">
        <v>216</v>
      </c>
      <c r="B364" s="22" t="s">
        <v>93</v>
      </c>
      <c r="C364" s="5"/>
      <c r="D364" s="8" t="s">
        <v>50</v>
      </c>
      <c r="E364" s="130" t="s">
        <v>96</v>
      </c>
      <c r="F364" s="110">
        <v>0</v>
      </c>
      <c r="G364" s="110">
        <v>0</v>
      </c>
      <c r="H364" s="110">
        <v>0</v>
      </c>
      <c r="I364" s="117"/>
      <c r="J364" s="118"/>
      <c r="K364" s="52"/>
    </row>
    <row r="365" spans="1:11" ht="15" customHeight="1">
      <c r="A365" s="22" t="s">
        <v>186</v>
      </c>
      <c r="B365" s="22" t="s">
        <v>94</v>
      </c>
      <c r="C365" s="5"/>
      <c r="D365" s="8" t="s">
        <v>50</v>
      </c>
      <c r="E365" s="130" t="s">
        <v>96</v>
      </c>
      <c r="F365" s="110">
        <v>0</v>
      </c>
      <c r="G365" s="110">
        <v>0</v>
      </c>
      <c r="H365" s="110">
        <v>0</v>
      </c>
      <c r="I365" s="117"/>
      <c r="J365" s="118"/>
      <c r="K365" s="52"/>
    </row>
    <row r="366" spans="1:11" ht="26.25" customHeight="1">
      <c r="A366" s="24"/>
      <c r="B366" s="24"/>
      <c r="C366" s="30" t="s">
        <v>14</v>
      </c>
      <c r="D366" s="31" t="s">
        <v>15</v>
      </c>
      <c r="E366" s="31"/>
      <c r="F366" s="33"/>
      <c r="G366" s="33"/>
      <c r="H366" s="33"/>
      <c r="I366" s="88"/>
      <c r="J366" s="89"/>
      <c r="K366" s="63"/>
    </row>
    <row r="367" spans="1:11" ht="26.25" customHeight="1">
      <c r="A367" s="122" t="s">
        <v>79</v>
      </c>
      <c r="B367" s="24"/>
      <c r="C367" s="30"/>
      <c r="D367" s="31"/>
      <c r="E367" s="90"/>
      <c r="F367" s="33"/>
      <c r="G367" s="33"/>
      <c r="H367" s="33"/>
      <c r="I367" s="88"/>
      <c r="J367" s="89"/>
      <c r="K367" s="63"/>
    </row>
    <row r="368" spans="1:11" ht="26.25" customHeight="1">
      <c r="A368" s="64" t="s">
        <v>75</v>
      </c>
      <c r="B368" s="8" t="s">
        <v>80</v>
      </c>
      <c r="C368" s="5"/>
      <c r="D368" s="4" t="s">
        <v>54</v>
      </c>
      <c r="E368" s="167" t="s">
        <v>51</v>
      </c>
      <c r="F368" s="110">
        <v>94</v>
      </c>
      <c r="G368" s="110">
        <v>94</v>
      </c>
      <c r="H368" s="110">
        <v>94</v>
      </c>
      <c r="I368" s="156"/>
      <c r="J368" s="157"/>
      <c r="K368" s="52"/>
    </row>
    <row r="369" spans="1:11" ht="24.75" customHeight="1">
      <c r="A369" s="64" t="s">
        <v>67</v>
      </c>
      <c r="B369" s="8" t="s">
        <v>83</v>
      </c>
      <c r="C369" s="5"/>
      <c r="D369" s="4" t="s">
        <v>54</v>
      </c>
      <c r="E369" s="168"/>
      <c r="F369" s="110">
        <v>94</v>
      </c>
      <c r="G369" s="110">
        <v>94</v>
      </c>
      <c r="H369" s="110">
        <v>94</v>
      </c>
      <c r="I369" s="156"/>
      <c r="J369" s="157"/>
      <c r="K369" s="52"/>
    </row>
    <row r="370" spans="1:11" ht="24.75" customHeight="1">
      <c r="A370" s="64" t="s">
        <v>174</v>
      </c>
      <c r="B370" s="8" t="s">
        <v>80</v>
      </c>
      <c r="C370" s="5"/>
      <c r="D370" s="4" t="s">
        <v>54</v>
      </c>
      <c r="E370" s="168"/>
      <c r="F370" s="110">
        <v>94</v>
      </c>
      <c r="G370" s="110">
        <v>94</v>
      </c>
      <c r="H370" s="110">
        <v>94</v>
      </c>
      <c r="I370" s="156"/>
      <c r="J370" s="157"/>
      <c r="K370" s="52"/>
    </row>
    <row r="371" spans="1:11" ht="26.25" customHeight="1">
      <c r="A371" s="64" t="s">
        <v>68</v>
      </c>
      <c r="B371" s="8" t="s">
        <v>83</v>
      </c>
      <c r="C371" s="5"/>
      <c r="D371" s="4" t="s">
        <v>54</v>
      </c>
      <c r="E371" s="168"/>
      <c r="F371" s="110">
        <v>94</v>
      </c>
      <c r="G371" s="110">
        <v>94</v>
      </c>
      <c r="H371" s="110">
        <v>94</v>
      </c>
      <c r="I371" s="156"/>
      <c r="J371" s="157"/>
      <c r="K371" s="52"/>
    </row>
    <row r="372" spans="1:11" ht="27" customHeight="1">
      <c r="A372" s="64" t="s">
        <v>69</v>
      </c>
      <c r="B372" s="8" t="s">
        <v>83</v>
      </c>
      <c r="C372" s="5"/>
      <c r="D372" s="4" t="s">
        <v>54</v>
      </c>
      <c r="E372" s="168"/>
      <c r="F372" s="110">
        <v>94</v>
      </c>
      <c r="G372" s="110">
        <v>94</v>
      </c>
      <c r="H372" s="110">
        <v>94</v>
      </c>
      <c r="I372" s="156"/>
      <c r="J372" s="157"/>
      <c r="K372" s="52"/>
    </row>
    <row r="373" spans="1:11" ht="24.75" customHeight="1">
      <c r="A373" s="18" t="s">
        <v>70</v>
      </c>
      <c r="B373" s="18" t="s">
        <v>82</v>
      </c>
      <c r="C373" s="5"/>
      <c r="D373" s="4" t="s">
        <v>54</v>
      </c>
      <c r="E373" s="168"/>
      <c r="F373" s="110">
        <v>94</v>
      </c>
      <c r="G373" s="110">
        <v>94</v>
      </c>
      <c r="H373" s="110">
        <v>94</v>
      </c>
      <c r="I373" s="156"/>
      <c r="J373" s="157"/>
      <c r="K373" s="52"/>
    </row>
    <row r="374" spans="1:11" ht="24.75" customHeight="1">
      <c r="A374" s="22" t="s">
        <v>71</v>
      </c>
      <c r="B374" s="22" t="s">
        <v>82</v>
      </c>
      <c r="C374" s="5"/>
      <c r="D374" s="4" t="s">
        <v>54</v>
      </c>
      <c r="E374" s="168"/>
      <c r="F374" s="110">
        <v>94</v>
      </c>
      <c r="G374" s="110">
        <v>94</v>
      </c>
      <c r="H374" s="110">
        <v>94</v>
      </c>
      <c r="I374" s="156"/>
      <c r="J374" s="157"/>
      <c r="K374" s="52"/>
    </row>
    <row r="375" spans="1:11" ht="24.75" customHeight="1">
      <c r="A375" s="22" t="s">
        <v>76</v>
      </c>
      <c r="B375" s="22" t="s">
        <v>81</v>
      </c>
      <c r="C375" s="5"/>
      <c r="D375" s="4" t="s">
        <v>54</v>
      </c>
      <c r="E375" s="168"/>
      <c r="F375" s="110">
        <v>94</v>
      </c>
      <c r="G375" s="110">
        <v>94</v>
      </c>
      <c r="H375" s="110">
        <v>94</v>
      </c>
      <c r="I375" s="156"/>
      <c r="J375" s="157"/>
      <c r="K375" s="52"/>
    </row>
    <row r="376" spans="1:11" ht="24.75" customHeight="1">
      <c r="A376" s="22" t="s">
        <v>72</v>
      </c>
      <c r="B376" s="22" t="s">
        <v>82</v>
      </c>
      <c r="C376" s="5"/>
      <c r="D376" s="4" t="s">
        <v>54</v>
      </c>
      <c r="E376" s="168"/>
      <c r="F376" s="110">
        <v>94</v>
      </c>
      <c r="G376" s="110">
        <v>94</v>
      </c>
      <c r="H376" s="110">
        <v>94</v>
      </c>
      <c r="I376" s="156"/>
      <c r="J376" s="157"/>
      <c r="K376" s="52"/>
    </row>
    <row r="377" spans="1:11" ht="24.75" customHeight="1">
      <c r="A377" s="18" t="s">
        <v>77</v>
      </c>
      <c r="B377" s="18" t="s">
        <v>80</v>
      </c>
      <c r="C377" s="5"/>
      <c r="D377" s="4" t="s">
        <v>54</v>
      </c>
      <c r="E377" s="168"/>
      <c r="F377" s="110">
        <v>94</v>
      </c>
      <c r="G377" s="110">
        <v>94</v>
      </c>
      <c r="H377" s="110">
        <v>94</v>
      </c>
      <c r="I377" s="156"/>
      <c r="J377" s="157"/>
      <c r="K377" s="52"/>
    </row>
    <row r="378" spans="1:11" ht="24.75" customHeight="1">
      <c r="A378" s="64" t="s">
        <v>73</v>
      </c>
      <c r="B378" s="8" t="s">
        <v>83</v>
      </c>
      <c r="C378" s="5"/>
      <c r="D378" s="4" t="s">
        <v>54</v>
      </c>
      <c r="E378" s="168"/>
      <c r="F378" s="110">
        <v>94</v>
      </c>
      <c r="G378" s="110">
        <v>94</v>
      </c>
      <c r="H378" s="110">
        <v>94</v>
      </c>
      <c r="I378" s="156"/>
      <c r="J378" s="157"/>
      <c r="K378" s="52"/>
    </row>
    <row r="379" spans="1:11" ht="24.75" customHeight="1">
      <c r="A379" s="18" t="s">
        <v>78</v>
      </c>
      <c r="B379" s="18" t="s">
        <v>80</v>
      </c>
      <c r="C379" s="5"/>
      <c r="D379" s="4" t="s">
        <v>54</v>
      </c>
      <c r="E379" s="168"/>
      <c r="F379" s="110">
        <v>94</v>
      </c>
      <c r="G379" s="110">
        <v>94</v>
      </c>
      <c r="H379" s="110">
        <v>94</v>
      </c>
      <c r="I379" s="156"/>
      <c r="J379" s="157"/>
      <c r="K379" s="52"/>
    </row>
    <row r="380" spans="1:11" ht="24.75" customHeight="1">
      <c r="A380" s="64" t="s">
        <v>74</v>
      </c>
      <c r="B380" s="8" t="s">
        <v>83</v>
      </c>
      <c r="C380" s="5"/>
      <c r="D380" s="4" t="s">
        <v>54</v>
      </c>
      <c r="E380" s="168"/>
      <c r="F380" s="110">
        <v>94</v>
      </c>
      <c r="G380" s="110">
        <v>94</v>
      </c>
      <c r="H380" s="110">
        <v>94</v>
      </c>
      <c r="I380" s="156"/>
      <c r="J380" s="157"/>
      <c r="K380" s="52"/>
    </row>
    <row r="381" spans="1:11" ht="24.75" customHeight="1">
      <c r="A381" s="113"/>
      <c r="B381" s="8"/>
      <c r="C381" s="5"/>
      <c r="D381" s="4"/>
      <c r="E381" s="169"/>
      <c r="F381" s="110"/>
      <c r="G381" s="110"/>
      <c r="H381" s="110"/>
      <c r="I381" s="117"/>
      <c r="J381" s="118"/>
      <c r="K381" s="52"/>
    </row>
    <row r="382" spans="1:11" ht="26.25" customHeight="1">
      <c r="A382" s="122" t="s">
        <v>84</v>
      </c>
      <c r="B382" s="24"/>
      <c r="C382" s="30"/>
      <c r="D382" s="31"/>
      <c r="E382" s="90"/>
      <c r="F382" s="68"/>
      <c r="G382" s="68"/>
      <c r="H382" s="68"/>
      <c r="I382" s="88"/>
      <c r="J382" s="89"/>
      <c r="K382" s="63"/>
    </row>
    <row r="383" spans="1:11" ht="24">
      <c r="A383" s="8" t="s">
        <v>179</v>
      </c>
      <c r="B383" s="8" t="s">
        <v>85</v>
      </c>
      <c r="C383" s="5"/>
      <c r="D383" s="4" t="s">
        <v>50</v>
      </c>
      <c r="E383" s="9" t="s">
        <v>96</v>
      </c>
      <c r="F383" s="110">
        <v>0</v>
      </c>
      <c r="G383" s="110">
        <v>0</v>
      </c>
      <c r="H383" s="110">
        <v>0</v>
      </c>
      <c r="I383" s="117"/>
      <c r="J383" s="118"/>
      <c r="K383" s="52"/>
    </row>
    <row r="384" spans="1:11" ht="36">
      <c r="A384" s="8" t="s">
        <v>180</v>
      </c>
      <c r="B384" s="8" t="s">
        <v>86</v>
      </c>
      <c r="C384" s="5"/>
      <c r="D384" s="4" t="s">
        <v>50</v>
      </c>
      <c r="E384" s="9" t="s">
        <v>96</v>
      </c>
      <c r="F384" s="110">
        <v>0</v>
      </c>
      <c r="G384" s="110">
        <v>0</v>
      </c>
      <c r="H384" s="110">
        <v>0</v>
      </c>
      <c r="I384" s="117"/>
      <c r="J384" s="118"/>
      <c r="K384" s="52"/>
    </row>
    <row r="385" spans="1:11" ht="24">
      <c r="A385" s="8" t="s">
        <v>181</v>
      </c>
      <c r="B385" s="8" t="s">
        <v>87</v>
      </c>
      <c r="C385" s="5"/>
      <c r="D385" s="4" t="s">
        <v>50</v>
      </c>
      <c r="E385" s="9" t="s">
        <v>96</v>
      </c>
      <c r="F385" s="110">
        <v>0</v>
      </c>
      <c r="G385" s="110">
        <v>0</v>
      </c>
      <c r="H385" s="110">
        <v>0</v>
      </c>
      <c r="I385" s="117"/>
      <c r="J385" s="118"/>
      <c r="K385" s="52"/>
    </row>
    <row r="386" spans="1:11" ht="36">
      <c r="A386" s="8" t="s">
        <v>215</v>
      </c>
      <c r="B386" s="8" t="s">
        <v>88</v>
      </c>
      <c r="C386" s="5"/>
      <c r="D386" s="4" t="s">
        <v>50</v>
      </c>
      <c r="E386" s="9" t="s">
        <v>96</v>
      </c>
      <c r="F386" s="110">
        <v>0</v>
      </c>
      <c r="G386" s="110">
        <v>0</v>
      </c>
      <c r="H386" s="110">
        <v>0</v>
      </c>
      <c r="I386" s="117"/>
      <c r="J386" s="118"/>
      <c r="K386" s="52"/>
    </row>
    <row r="387" spans="1:11" ht="36">
      <c r="A387" s="8" t="s">
        <v>182</v>
      </c>
      <c r="B387" s="8" t="s">
        <v>89</v>
      </c>
      <c r="C387" s="5"/>
      <c r="D387" s="4" t="s">
        <v>50</v>
      </c>
      <c r="E387" s="9" t="s">
        <v>96</v>
      </c>
      <c r="F387" s="110">
        <v>0</v>
      </c>
      <c r="G387" s="110">
        <v>0</v>
      </c>
      <c r="H387" s="110">
        <v>0</v>
      </c>
      <c r="I387" s="117"/>
      <c r="J387" s="118"/>
      <c r="K387" s="52"/>
    </row>
    <row r="388" spans="1:11" ht="36">
      <c r="A388" s="22" t="s">
        <v>183</v>
      </c>
      <c r="B388" s="22" t="s">
        <v>90</v>
      </c>
      <c r="C388" s="5"/>
      <c r="D388" s="4" t="s">
        <v>50</v>
      </c>
      <c r="E388" s="9" t="s">
        <v>96</v>
      </c>
      <c r="F388" s="110">
        <v>0</v>
      </c>
      <c r="G388" s="110">
        <v>0</v>
      </c>
      <c r="H388" s="110">
        <v>0</v>
      </c>
      <c r="I388" s="117"/>
      <c r="J388" s="118"/>
      <c r="K388" s="52"/>
    </row>
    <row r="389" spans="1:11" ht="36">
      <c r="A389" s="22" t="s">
        <v>184</v>
      </c>
      <c r="B389" s="22" t="s">
        <v>91</v>
      </c>
      <c r="C389" s="5"/>
      <c r="D389" s="4" t="s">
        <v>50</v>
      </c>
      <c r="E389" s="9" t="s">
        <v>96</v>
      </c>
      <c r="F389" s="110">
        <v>0</v>
      </c>
      <c r="G389" s="110">
        <v>0</v>
      </c>
      <c r="H389" s="110">
        <v>0</v>
      </c>
      <c r="I389" s="117"/>
      <c r="J389" s="118"/>
      <c r="K389" s="52"/>
    </row>
    <row r="390" spans="1:11" ht="24">
      <c r="A390" s="22" t="s">
        <v>185</v>
      </c>
      <c r="B390" s="22" t="s">
        <v>92</v>
      </c>
      <c r="C390" s="5"/>
      <c r="D390" s="4" t="s">
        <v>50</v>
      </c>
      <c r="E390" s="9" t="s">
        <v>96</v>
      </c>
      <c r="F390" s="110">
        <v>0</v>
      </c>
      <c r="G390" s="110">
        <v>0</v>
      </c>
      <c r="H390" s="110">
        <v>0</v>
      </c>
      <c r="I390" s="117"/>
      <c r="J390" s="118"/>
      <c r="K390" s="52"/>
    </row>
    <row r="391" spans="1:11" ht="36">
      <c r="A391" s="22" t="s">
        <v>216</v>
      </c>
      <c r="B391" s="22" t="s">
        <v>93</v>
      </c>
      <c r="C391" s="5"/>
      <c r="D391" s="4" t="s">
        <v>50</v>
      </c>
      <c r="E391" s="9" t="s">
        <v>96</v>
      </c>
      <c r="F391" s="110">
        <v>0</v>
      </c>
      <c r="G391" s="110">
        <v>0</v>
      </c>
      <c r="H391" s="110">
        <v>0</v>
      </c>
      <c r="I391" s="117"/>
      <c r="J391" s="118"/>
      <c r="K391" s="52"/>
    </row>
    <row r="392" spans="1:11" ht="36">
      <c r="A392" s="22" t="s">
        <v>186</v>
      </c>
      <c r="B392" s="22" t="s">
        <v>94</v>
      </c>
      <c r="C392" s="5"/>
      <c r="D392" s="4" t="s">
        <v>50</v>
      </c>
      <c r="E392" s="9" t="s">
        <v>96</v>
      </c>
      <c r="F392" s="110">
        <v>0</v>
      </c>
      <c r="G392" s="110">
        <v>0</v>
      </c>
      <c r="H392" s="110">
        <v>0</v>
      </c>
      <c r="I392" s="117"/>
      <c r="J392" s="118"/>
      <c r="K392" s="52"/>
    </row>
    <row r="393" spans="1:11" ht="27.75" customHeight="1">
      <c r="A393" s="24"/>
      <c r="B393" s="24"/>
      <c r="C393" s="30" t="s">
        <v>16</v>
      </c>
      <c r="D393" s="31" t="s">
        <v>17</v>
      </c>
      <c r="E393" s="31"/>
      <c r="F393" s="68"/>
      <c r="G393" s="68"/>
      <c r="H393" s="68"/>
      <c r="I393" s="88"/>
      <c r="J393" s="89"/>
      <c r="K393" s="63"/>
    </row>
    <row r="394" spans="1:11" ht="39.75" customHeight="1">
      <c r="A394" s="122" t="s">
        <v>79</v>
      </c>
      <c r="B394" s="24"/>
      <c r="C394" s="30"/>
      <c r="D394" s="31"/>
      <c r="E394" s="90"/>
      <c r="F394" s="68"/>
      <c r="G394" s="68"/>
      <c r="H394" s="68"/>
      <c r="I394" s="88"/>
      <c r="J394" s="89"/>
      <c r="K394" s="63"/>
    </row>
    <row r="395" spans="1:11" ht="36">
      <c r="A395" s="64" t="s">
        <v>75</v>
      </c>
      <c r="B395" s="8" t="s">
        <v>80</v>
      </c>
      <c r="C395" s="5"/>
      <c r="D395" s="4" t="s">
        <v>53</v>
      </c>
      <c r="E395" s="167" t="s">
        <v>51</v>
      </c>
      <c r="F395" s="110">
        <v>797</v>
      </c>
      <c r="G395" s="110">
        <v>797</v>
      </c>
      <c r="H395" s="110">
        <v>797</v>
      </c>
      <c r="I395" s="156"/>
      <c r="J395" s="157"/>
      <c r="K395" s="52"/>
    </row>
    <row r="396" spans="1:11" ht="36">
      <c r="A396" s="64" t="s">
        <v>67</v>
      </c>
      <c r="B396" s="8" t="s">
        <v>83</v>
      </c>
      <c r="C396" s="5"/>
      <c r="D396" s="4" t="s">
        <v>53</v>
      </c>
      <c r="E396" s="168"/>
      <c r="F396" s="110">
        <v>797</v>
      </c>
      <c r="G396" s="110">
        <v>797</v>
      </c>
      <c r="H396" s="110">
        <v>797</v>
      </c>
      <c r="I396" s="156"/>
      <c r="J396" s="157"/>
      <c r="K396" s="52"/>
    </row>
    <row r="397" spans="1:11" ht="26.25" customHeight="1">
      <c r="A397" s="64" t="s">
        <v>174</v>
      </c>
      <c r="B397" s="8" t="s">
        <v>80</v>
      </c>
      <c r="C397" s="5"/>
      <c r="D397" s="4" t="s">
        <v>53</v>
      </c>
      <c r="E397" s="168"/>
      <c r="F397" s="110">
        <v>797</v>
      </c>
      <c r="G397" s="110">
        <v>797</v>
      </c>
      <c r="H397" s="110">
        <v>797</v>
      </c>
      <c r="I397" s="156"/>
      <c r="J397" s="157"/>
      <c r="K397" s="52"/>
    </row>
    <row r="398" spans="1:11" ht="27" customHeight="1">
      <c r="A398" s="64" t="s">
        <v>68</v>
      </c>
      <c r="B398" s="8" t="s">
        <v>83</v>
      </c>
      <c r="C398" s="5"/>
      <c r="D398" s="4" t="s">
        <v>53</v>
      </c>
      <c r="E398" s="168"/>
      <c r="F398" s="110">
        <v>797</v>
      </c>
      <c r="G398" s="110">
        <v>797</v>
      </c>
      <c r="H398" s="110">
        <v>797</v>
      </c>
      <c r="I398" s="156"/>
      <c r="J398" s="157"/>
      <c r="K398" s="52"/>
    </row>
    <row r="399" spans="1:11" ht="48">
      <c r="A399" s="64" t="s">
        <v>69</v>
      </c>
      <c r="B399" s="8" t="s">
        <v>83</v>
      </c>
      <c r="C399" s="5"/>
      <c r="D399" s="4" t="s">
        <v>53</v>
      </c>
      <c r="E399" s="168"/>
      <c r="F399" s="110">
        <v>797</v>
      </c>
      <c r="G399" s="110">
        <v>797</v>
      </c>
      <c r="H399" s="110">
        <v>797</v>
      </c>
      <c r="I399" s="156"/>
      <c r="J399" s="157"/>
      <c r="K399" s="52"/>
    </row>
    <row r="400" spans="1:11" ht="26.25" customHeight="1">
      <c r="A400" s="18" t="s">
        <v>70</v>
      </c>
      <c r="B400" s="18" t="s">
        <v>82</v>
      </c>
      <c r="C400" s="5"/>
      <c r="D400" s="4" t="s">
        <v>53</v>
      </c>
      <c r="E400" s="168"/>
      <c r="F400" s="110">
        <v>797</v>
      </c>
      <c r="G400" s="110">
        <v>797</v>
      </c>
      <c r="H400" s="110">
        <v>797</v>
      </c>
      <c r="I400" s="156"/>
      <c r="J400" s="157"/>
      <c r="K400" s="52"/>
    </row>
    <row r="401" spans="1:11" ht="24" customHeight="1">
      <c r="A401" s="22" t="s">
        <v>71</v>
      </c>
      <c r="B401" s="22" t="s">
        <v>82</v>
      </c>
      <c r="C401" s="5"/>
      <c r="D401" s="4" t="s">
        <v>53</v>
      </c>
      <c r="E401" s="168"/>
      <c r="F401" s="110">
        <v>797</v>
      </c>
      <c r="G401" s="110">
        <v>797</v>
      </c>
      <c r="H401" s="110">
        <v>797</v>
      </c>
      <c r="I401" s="156"/>
      <c r="J401" s="157"/>
      <c r="K401" s="52"/>
    </row>
    <row r="402" spans="1:11" ht="24" customHeight="1">
      <c r="A402" s="22" t="s">
        <v>76</v>
      </c>
      <c r="B402" s="22" t="s">
        <v>81</v>
      </c>
      <c r="C402" s="5"/>
      <c r="D402" s="4" t="s">
        <v>53</v>
      </c>
      <c r="E402" s="168"/>
      <c r="F402" s="110">
        <v>797</v>
      </c>
      <c r="G402" s="110">
        <v>797</v>
      </c>
      <c r="H402" s="110">
        <v>797</v>
      </c>
      <c r="I402" s="156"/>
      <c r="J402" s="157"/>
      <c r="K402" s="52"/>
    </row>
    <row r="403" spans="1:11" ht="24" customHeight="1">
      <c r="A403" s="22" t="s">
        <v>72</v>
      </c>
      <c r="B403" s="22" t="s">
        <v>82</v>
      </c>
      <c r="C403" s="5"/>
      <c r="D403" s="4" t="s">
        <v>53</v>
      </c>
      <c r="E403" s="168"/>
      <c r="F403" s="110">
        <v>797</v>
      </c>
      <c r="G403" s="110">
        <v>797</v>
      </c>
      <c r="H403" s="110">
        <v>797</v>
      </c>
      <c r="I403" s="156"/>
      <c r="J403" s="157"/>
      <c r="K403" s="52"/>
    </row>
    <row r="404" spans="1:11" ht="24" customHeight="1">
      <c r="A404" s="18" t="s">
        <v>77</v>
      </c>
      <c r="B404" s="18" t="s">
        <v>80</v>
      </c>
      <c r="C404" s="5"/>
      <c r="D404" s="4" t="s">
        <v>53</v>
      </c>
      <c r="E404" s="168"/>
      <c r="F404" s="110">
        <v>797</v>
      </c>
      <c r="G404" s="110">
        <v>797</v>
      </c>
      <c r="H404" s="110">
        <v>797</v>
      </c>
      <c r="I404" s="156"/>
      <c r="J404" s="157"/>
      <c r="K404" s="52"/>
    </row>
    <row r="405" spans="1:11" ht="24" customHeight="1">
      <c r="A405" s="64" t="s">
        <v>73</v>
      </c>
      <c r="B405" s="8" t="s">
        <v>83</v>
      </c>
      <c r="C405" s="5"/>
      <c r="D405" s="4" t="s">
        <v>53</v>
      </c>
      <c r="E405" s="168"/>
      <c r="F405" s="110">
        <v>797</v>
      </c>
      <c r="G405" s="110">
        <v>797</v>
      </c>
      <c r="H405" s="110">
        <v>797</v>
      </c>
      <c r="I405" s="156"/>
      <c r="J405" s="157"/>
      <c r="K405" s="52"/>
    </row>
    <row r="406" spans="1:11" ht="24" customHeight="1">
      <c r="A406" s="18" t="s">
        <v>78</v>
      </c>
      <c r="B406" s="18" t="s">
        <v>80</v>
      </c>
      <c r="C406" s="5"/>
      <c r="D406" s="4" t="s">
        <v>53</v>
      </c>
      <c r="E406" s="168"/>
      <c r="F406" s="110">
        <v>797</v>
      </c>
      <c r="G406" s="110">
        <v>797</v>
      </c>
      <c r="H406" s="110">
        <v>797</v>
      </c>
      <c r="I406" s="156"/>
      <c r="J406" s="157"/>
      <c r="K406" s="52"/>
    </row>
    <row r="407" spans="1:11" ht="24" customHeight="1">
      <c r="A407" s="64" t="s">
        <v>74</v>
      </c>
      <c r="B407" s="8" t="s">
        <v>83</v>
      </c>
      <c r="C407" s="5"/>
      <c r="D407" s="4" t="s">
        <v>53</v>
      </c>
      <c r="E407" s="168"/>
      <c r="F407" s="110">
        <v>797</v>
      </c>
      <c r="G407" s="110">
        <v>797</v>
      </c>
      <c r="H407" s="110">
        <v>797</v>
      </c>
      <c r="I407" s="156"/>
      <c r="J407" s="157"/>
      <c r="K407" s="52"/>
    </row>
    <row r="408" spans="1:11" ht="24" customHeight="1">
      <c r="A408" s="113"/>
      <c r="B408" s="8"/>
      <c r="C408" s="5"/>
      <c r="D408" s="4"/>
      <c r="E408" s="169"/>
      <c r="F408" s="110"/>
      <c r="G408" s="110"/>
      <c r="H408" s="110"/>
      <c r="I408" s="117"/>
      <c r="J408" s="118"/>
      <c r="K408" s="52"/>
    </row>
    <row r="409" spans="1:11" ht="26.25" customHeight="1">
      <c r="A409" s="122" t="s">
        <v>84</v>
      </c>
      <c r="B409" s="24"/>
      <c r="C409" s="30"/>
      <c r="D409" s="31"/>
      <c r="E409" s="90"/>
      <c r="F409" s="68"/>
      <c r="G409" s="68"/>
      <c r="H409" s="68"/>
      <c r="I409" s="88"/>
      <c r="J409" s="89"/>
      <c r="K409" s="63"/>
    </row>
    <row r="410" spans="1:11" ht="24">
      <c r="A410" s="8" t="s">
        <v>179</v>
      </c>
      <c r="B410" s="8" t="s">
        <v>85</v>
      </c>
      <c r="C410" s="5"/>
      <c r="D410" s="4" t="s">
        <v>50</v>
      </c>
      <c r="E410" s="9" t="s">
        <v>96</v>
      </c>
      <c r="F410" s="110">
        <v>0</v>
      </c>
      <c r="G410" s="110">
        <v>0</v>
      </c>
      <c r="H410" s="110">
        <v>0</v>
      </c>
      <c r="I410" s="117"/>
      <c r="J410" s="118"/>
      <c r="K410" s="52"/>
    </row>
    <row r="411" spans="1:11" ht="36">
      <c r="A411" s="8" t="s">
        <v>180</v>
      </c>
      <c r="B411" s="8" t="s">
        <v>86</v>
      </c>
      <c r="C411" s="5"/>
      <c r="D411" s="4" t="s">
        <v>50</v>
      </c>
      <c r="E411" s="9" t="s">
        <v>96</v>
      </c>
      <c r="F411" s="110">
        <v>0</v>
      </c>
      <c r="G411" s="110">
        <v>0</v>
      </c>
      <c r="H411" s="110">
        <v>0</v>
      </c>
      <c r="I411" s="117"/>
      <c r="J411" s="118"/>
      <c r="K411" s="52"/>
    </row>
    <row r="412" spans="1:11" ht="24">
      <c r="A412" s="8" t="s">
        <v>181</v>
      </c>
      <c r="B412" s="8" t="s">
        <v>87</v>
      </c>
      <c r="C412" s="5"/>
      <c r="D412" s="4" t="s">
        <v>50</v>
      </c>
      <c r="E412" s="9" t="s">
        <v>96</v>
      </c>
      <c r="F412" s="110">
        <v>0</v>
      </c>
      <c r="G412" s="110">
        <v>0</v>
      </c>
      <c r="H412" s="110">
        <v>0</v>
      </c>
      <c r="I412" s="117"/>
      <c r="J412" s="118"/>
      <c r="K412" s="52"/>
    </row>
    <row r="413" spans="1:11" ht="36">
      <c r="A413" s="8" t="s">
        <v>215</v>
      </c>
      <c r="B413" s="8" t="s">
        <v>88</v>
      </c>
      <c r="C413" s="5"/>
      <c r="D413" s="4" t="s">
        <v>50</v>
      </c>
      <c r="E413" s="9" t="s">
        <v>96</v>
      </c>
      <c r="F413" s="110">
        <v>0</v>
      </c>
      <c r="G413" s="110">
        <v>0</v>
      </c>
      <c r="H413" s="110">
        <v>0</v>
      </c>
      <c r="I413" s="117"/>
      <c r="J413" s="118"/>
      <c r="K413" s="52"/>
    </row>
    <row r="414" spans="1:11" ht="36">
      <c r="A414" s="8" t="s">
        <v>182</v>
      </c>
      <c r="B414" s="8" t="s">
        <v>89</v>
      </c>
      <c r="C414" s="5"/>
      <c r="D414" s="4" t="s">
        <v>50</v>
      </c>
      <c r="E414" s="9" t="s">
        <v>96</v>
      </c>
      <c r="F414" s="110">
        <v>0</v>
      </c>
      <c r="G414" s="110">
        <v>0</v>
      </c>
      <c r="H414" s="110">
        <v>0</v>
      </c>
      <c r="I414" s="117"/>
      <c r="J414" s="118"/>
      <c r="K414" s="52"/>
    </row>
    <row r="415" spans="1:11" ht="36">
      <c r="A415" s="22" t="s">
        <v>183</v>
      </c>
      <c r="B415" s="22" t="s">
        <v>90</v>
      </c>
      <c r="C415" s="5"/>
      <c r="D415" s="4" t="s">
        <v>50</v>
      </c>
      <c r="E415" s="9" t="s">
        <v>96</v>
      </c>
      <c r="F415" s="110">
        <v>0</v>
      </c>
      <c r="G415" s="110">
        <v>0</v>
      </c>
      <c r="H415" s="110">
        <v>0</v>
      </c>
      <c r="I415" s="117"/>
      <c r="J415" s="118"/>
      <c r="K415" s="52"/>
    </row>
    <row r="416" spans="1:11" ht="36">
      <c r="A416" s="22" t="s">
        <v>184</v>
      </c>
      <c r="B416" s="22" t="s">
        <v>91</v>
      </c>
      <c r="C416" s="5"/>
      <c r="D416" s="4" t="s">
        <v>50</v>
      </c>
      <c r="E416" s="9" t="s">
        <v>96</v>
      </c>
      <c r="F416" s="110">
        <v>0</v>
      </c>
      <c r="G416" s="110">
        <v>0</v>
      </c>
      <c r="H416" s="110">
        <v>0</v>
      </c>
      <c r="I416" s="117"/>
      <c r="J416" s="118"/>
      <c r="K416" s="52"/>
    </row>
    <row r="417" spans="1:11" ht="24">
      <c r="A417" s="22" t="s">
        <v>185</v>
      </c>
      <c r="B417" s="22" t="s">
        <v>92</v>
      </c>
      <c r="C417" s="5"/>
      <c r="D417" s="4" t="s">
        <v>50</v>
      </c>
      <c r="E417" s="9" t="s">
        <v>96</v>
      </c>
      <c r="F417" s="110">
        <v>0</v>
      </c>
      <c r="G417" s="110">
        <v>0</v>
      </c>
      <c r="H417" s="110">
        <v>0</v>
      </c>
      <c r="I417" s="117"/>
      <c r="J417" s="118"/>
      <c r="K417" s="52"/>
    </row>
    <row r="418" spans="1:11" ht="36">
      <c r="A418" s="22" t="s">
        <v>216</v>
      </c>
      <c r="B418" s="22" t="s">
        <v>93</v>
      </c>
      <c r="C418" s="5"/>
      <c r="D418" s="4" t="s">
        <v>50</v>
      </c>
      <c r="E418" s="9" t="s">
        <v>96</v>
      </c>
      <c r="F418" s="110">
        <v>0</v>
      </c>
      <c r="G418" s="110">
        <v>0</v>
      </c>
      <c r="H418" s="110">
        <v>0</v>
      </c>
      <c r="I418" s="117"/>
      <c r="J418" s="118"/>
      <c r="K418" s="52"/>
    </row>
    <row r="419" spans="1:11" ht="36">
      <c r="A419" s="22" t="s">
        <v>186</v>
      </c>
      <c r="B419" s="22" t="s">
        <v>94</v>
      </c>
      <c r="C419" s="5"/>
      <c r="D419" s="4" t="s">
        <v>50</v>
      </c>
      <c r="E419" s="9" t="s">
        <v>96</v>
      </c>
      <c r="F419" s="110">
        <v>0</v>
      </c>
      <c r="G419" s="110">
        <v>0</v>
      </c>
      <c r="H419" s="110">
        <v>0</v>
      </c>
      <c r="I419" s="117"/>
      <c r="J419" s="118"/>
      <c r="K419" s="52"/>
    </row>
    <row r="420" spans="1:11">
      <c r="A420" s="24"/>
      <c r="B420" s="24"/>
      <c r="C420" s="30" t="s">
        <v>18</v>
      </c>
      <c r="D420" s="31" t="s">
        <v>19</v>
      </c>
      <c r="E420" s="31"/>
      <c r="F420" s="68"/>
      <c r="G420" s="68"/>
      <c r="H420" s="68"/>
      <c r="I420" s="88"/>
      <c r="J420" s="89"/>
      <c r="K420" s="63"/>
    </row>
    <row r="421" spans="1:11" ht="36">
      <c r="A421" s="122" t="s">
        <v>79</v>
      </c>
      <c r="B421" s="24"/>
      <c r="C421" s="30"/>
      <c r="D421" s="31"/>
      <c r="E421" s="90"/>
      <c r="F421" s="68"/>
      <c r="G421" s="68"/>
      <c r="H421" s="68"/>
      <c r="I421" s="88"/>
      <c r="J421" s="89"/>
      <c r="K421" s="63"/>
    </row>
    <row r="422" spans="1:11" ht="15" customHeight="1">
      <c r="A422" s="64" t="s">
        <v>75</v>
      </c>
      <c r="B422" s="8" t="s">
        <v>80</v>
      </c>
      <c r="C422" s="5"/>
      <c r="D422" s="4" t="s">
        <v>50</v>
      </c>
      <c r="E422" s="167" t="s">
        <v>99</v>
      </c>
      <c r="F422" s="110">
        <v>0</v>
      </c>
      <c r="G422" s="110">
        <v>0</v>
      </c>
      <c r="H422" s="110">
        <v>0</v>
      </c>
      <c r="I422" s="117"/>
      <c r="J422" s="118"/>
      <c r="K422" s="52"/>
    </row>
    <row r="423" spans="1:11" ht="15" customHeight="1">
      <c r="A423" s="64" t="s">
        <v>67</v>
      </c>
      <c r="B423" s="8" t="s">
        <v>83</v>
      </c>
      <c r="C423" s="5"/>
      <c r="D423" s="4" t="s">
        <v>50</v>
      </c>
      <c r="E423" s="168"/>
      <c r="F423" s="110">
        <v>0</v>
      </c>
      <c r="G423" s="110">
        <v>0</v>
      </c>
      <c r="H423" s="110">
        <v>0</v>
      </c>
      <c r="I423" s="117"/>
      <c r="J423" s="118"/>
      <c r="K423" s="52"/>
    </row>
    <row r="424" spans="1:11" ht="14.25" customHeight="1">
      <c r="A424" s="64" t="s">
        <v>174</v>
      </c>
      <c r="B424" s="8" t="s">
        <v>80</v>
      </c>
      <c r="C424" s="5"/>
      <c r="D424" s="4" t="s">
        <v>50</v>
      </c>
      <c r="E424" s="168"/>
      <c r="F424" s="110">
        <v>0</v>
      </c>
      <c r="G424" s="110">
        <v>0</v>
      </c>
      <c r="H424" s="110">
        <v>0</v>
      </c>
      <c r="I424" s="117"/>
      <c r="J424" s="118"/>
      <c r="K424" s="52"/>
    </row>
    <row r="425" spans="1:11" ht="13.5" customHeight="1">
      <c r="A425" s="64" t="s">
        <v>68</v>
      </c>
      <c r="B425" s="8" t="s">
        <v>83</v>
      </c>
      <c r="C425" s="5"/>
      <c r="D425" s="4" t="s">
        <v>50</v>
      </c>
      <c r="E425" s="168"/>
      <c r="F425" s="110">
        <v>0</v>
      </c>
      <c r="G425" s="110">
        <v>0</v>
      </c>
      <c r="H425" s="110">
        <v>0</v>
      </c>
      <c r="I425" s="117"/>
      <c r="J425" s="118"/>
      <c r="K425" s="52"/>
    </row>
    <row r="426" spans="1:11" ht="14.25" customHeight="1">
      <c r="A426" s="64" t="s">
        <v>69</v>
      </c>
      <c r="B426" s="8" t="s">
        <v>83</v>
      </c>
      <c r="C426" s="5"/>
      <c r="D426" s="4" t="s">
        <v>50</v>
      </c>
      <c r="E426" s="168"/>
      <c r="F426" s="110">
        <v>0</v>
      </c>
      <c r="G426" s="110">
        <v>0</v>
      </c>
      <c r="H426" s="110">
        <v>0</v>
      </c>
      <c r="I426" s="117"/>
      <c r="J426" s="118"/>
      <c r="K426" s="52"/>
    </row>
    <row r="427" spans="1:11" ht="15.75" customHeight="1">
      <c r="A427" s="18" t="s">
        <v>70</v>
      </c>
      <c r="B427" s="18" t="s">
        <v>82</v>
      </c>
      <c r="C427" s="5"/>
      <c r="D427" s="4" t="s">
        <v>50</v>
      </c>
      <c r="E427" s="168"/>
      <c r="F427" s="110">
        <v>0</v>
      </c>
      <c r="G427" s="110">
        <v>0</v>
      </c>
      <c r="H427" s="110">
        <v>0</v>
      </c>
      <c r="I427" s="117"/>
      <c r="J427" s="118"/>
      <c r="K427" s="52"/>
    </row>
    <row r="428" spans="1:11" ht="15.75" customHeight="1">
      <c r="A428" s="22" t="s">
        <v>71</v>
      </c>
      <c r="B428" s="22" t="s">
        <v>82</v>
      </c>
      <c r="C428" s="5"/>
      <c r="D428" s="4" t="s">
        <v>50</v>
      </c>
      <c r="E428" s="168"/>
      <c r="F428" s="110">
        <v>0</v>
      </c>
      <c r="G428" s="110">
        <v>0</v>
      </c>
      <c r="H428" s="110">
        <v>0</v>
      </c>
      <c r="I428" s="117"/>
      <c r="J428" s="118"/>
      <c r="K428" s="52"/>
    </row>
    <row r="429" spans="1:11" ht="15.75" customHeight="1">
      <c r="A429" s="22" t="s">
        <v>76</v>
      </c>
      <c r="B429" s="22" t="s">
        <v>81</v>
      </c>
      <c r="C429" s="5"/>
      <c r="D429" s="4" t="s">
        <v>50</v>
      </c>
      <c r="E429" s="168"/>
      <c r="F429" s="110">
        <v>0</v>
      </c>
      <c r="G429" s="110">
        <v>0</v>
      </c>
      <c r="H429" s="110">
        <v>0</v>
      </c>
      <c r="I429" s="117"/>
      <c r="J429" s="118"/>
      <c r="K429" s="52"/>
    </row>
    <row r="430" spans="1:11" ht="15.75" customHeight="1">
      <c r="A430" s="22" t="s">
        <v>72</v>
      </c>
      <c r="B430" s="22" t="s">
        <v>82</v>
      </c>
      <c r="C430" s="5"/>
      <c r="D430" s="4" t="s">
        <v>50</v>
      </c>
      <c r="E430" s="168"/>
      <c r="F430" s="110">
        <v>0</v>
      </c>
      <c r="G430" s="110">
        <v>0</v>
      </c>
      <c r="H430" s="110">
        <v>0</v>
      </c>
      <c r="I430" s="117"/>
      <c r="J430" s="118"/>
      <c r="K430" s="52"/>
    </row>
    <row r="431" spans="1:11" ht="15.75" customHeight="1">
      <c r="A431" s="18" t="s">
        <v>77</v>
      </c>
      <c r="B431" s="18" t="s">
        <v>80</v>
      </c>
      <c r="C431" s="5"/>
      <c r="D431" s="4" t="s">
        <v>50</v>
      </c>
      <c r="E431" s="168"/>
      <c r="F431" s="110">
        <v>0</v>
      </c>
      <c r="G431" s="110">
        <v>0</v>
      </c>
      <c r="H431" s="110">
        <v>0</v>
      </c>
      <c r="I431" s="117"/>
      <c r="J431" s="118"/>
      <c r="K431" s="52"/>
    </row>
    <row r="432" spans="1:11" ht="15.75" customHeight="1">
      <c r="A432" s="64" t="s">
        <v>73</v>
      </c>
      <c r="B432" s="8" t="s">
        <v>83</v>
      </c>
      <c r="C432" s="5"/>
      <c r="D432" s="4" t="s">
        <v>50</v>
      </c>
      <c r="E432" s="168"/>
      <c r="F432" s="110">
        <v>0</v>
      </c>
      <c r="G432" s="110">
        <v>0</v>
      </c>
      <c r="H432" s="110">
        <v>0</v>
      </c>
      <c r="I432" s="117"/>
      <c r="J432" s="118"/>
      <c r="K432" s="52"/>
    </row>
    <row r="433" spans="1:11" ht="15.75" customHeight="1">
      <c r="A433" s="18" t="s">
        <v>78</v>
      </c>
      <c r="B433" s="18" t="s">
        <v>80</v>
      </c>
      <c r="C433" s="5"/>
      <c r="D433" s="4" t="s">
        <v>50</v>
      </c>
      <c r="E433" s="168"/>
      <c r="F433" s="110">
        <v>0</v>
      </c>
      <c r="G433" s="110">
        <v>0</v>
      </c>
      <c r="H433" s="110">
        <v>0</v>
      </c>
      <c r="I433" s="117"/>
      <c r="J433" s="118"/>
      <c r="K433" s="52"/>
    </row>
    <row r="434" spans="1:11" ht="15.75" customHeight="1">
      <c r="A434" s="64" t="s">
        <v>74</v>
      </c>
      <c r="B434" s="8" t="s">
        <v>83</v>
      </c>
      <c r="C434" s="5"/>
      <c r="D434" s="4" t="s">
        <v>50</v>
      </c>
      <c r="E434" s="168"/>
      <c r="F434" s="110">
        <v>0</v>
      </c>
      <c r="G434" s="110">
        <v>0</v>
      </c>
      <c r="H434" s="110">
        <v>0</v>
      </c>
      <c r="I434" s="117"/>
      <c r="J434" s="118"/>
      <c r="K434" s="52"/>
    </row>
    <row r="435" spans="1:11" ht="15.75" customHeight="1">
      <c r="A435" s="113"/>
      <c r="B435" s="8"/>
      <c r="C435" s="5"/>
      <c r="D435" s="4"/>
      <c r="E435" s="169"/>
      <c r="F435" s="110"/>
      <c r="G435" s="110"/>
      <c r="H435" s="110"/>
      <c r="I435" s="117"/>
      <c r="J435" s="118"/>
      <c r="K435" s="52"/>
    </row>
    <row r="436" spans="1:11" ht="26.25" customHeight="1">
      <c r="A436" s="122" t="s">
        <v>84</v>
      </c>
      <c r="B436" s="24"/>
      <c r="C436" s="30"/>
      <c r="D436" s="31"/>
      <c r="E436" s="31"/>
      <c r="F436" s="68"/>
      <c r="G436" s="68"/>
      <c r="H436" s="68"/>
      <c r="I436" s="88"/>
      <c r="J436" s="89"/>
      <c r="K436" s="63"/>
    </row>
    <row r="437" spans="1:11" ht="15.75" customHeight="1">
      <c r="A437" s="8" t="s">
        <v>179</v>
      </c>
      <c r="B437" s="8" t="s">
        <v>85</v>
      </c>
      <c r="C437" s="5"/>
      <c r="D437" s="4" t="s">
        <v>50</v>
      </c>
      <c r="E437" s="9" t="s">
        <v>96</v>
      </c>
      <c r="F437" s="110">
        <v>0</v>
      </c>
      <c r="G437" s="110">
        <v>0</v>
      </c>
      <c r="H437" s="110">
        <v>0</v>
      </c>
      <c r="I437" s="117"/>
      <c r="J437" s="118"/>
      <c r="K437" s="52"/>
    </row>
    <row r="438" spans="1:11" ht="15.75" customHeight="1">
      <c r="A438" s="8" t="s">
        <v>180</v>
      </c>
      <c r="B438" s="8" t="s">
        <v>86</v>
      </c>
      <c r="C438" s="5"/>
      <c r="D438" s="4" t="s">
        <v>50</v>
      </c>
      <c r="E438" s="9" t="s">
        <v>96</v>
      </c>
      <c r="F438" s="110">
        <v>0</v>
      </c>
      <c r="G438" s="110">
        <v>0</v>
      </c>
      <c r="H438" s="110">
        <v>0</v>
      </c>
      <c r="I438" s="117"/>
      <c r="J438" s="118"/>
      <c r="K438" s="52"/>
    </row>
    <row r="439" spans="1:11" ht="15.75" customHeight="1">
      <c r="A439" s="8" t="s">
        <v>181</v>
      </c>
      <c r="B439" s="8" t="s">
        <v>87</v>
      </c>
      <c r="C439" s="5"/>
      <c r="D439" s="4" t="s">
        <v>50</v>
      </c>
      <c r="E439" s="9" t="s">
        <v>96</v>
      </c>
      <c r="F439" s="110">
        <v>0</v>
      </c>
      <c r="G439" s="110">
        <v>0</v>
      </c>
      <c r="H439" s="110">
        <v>0</v>
      </c>
      <c r="I439" s="117"/>
      <c r="J439" s="118"/>
      <c r="K439" s="52"/>
    </row>
    <row r="440" spans="1:11" ht="15.75" customHeight="1">
      <c r="A440" s="8" t="s">
        <v>215</v>
      </c>
      <c r="B440" s="8" t="s">
        <v>88</v>
      </c>
      <c r="C440" s="5"/>
      <c r="D440" s="4" t="s">
        <v>50</v>
      </c>
      <c r="E440" s="9" t="s">
        <v>96</v>
      </c>
      <c r="F440" s="110">
        <v>0</v>
      </c>
      <c r="G440" s="110">
        <v>0</v>
      </c>
      <c r="H440" s="110">
        <v>0</v>
      </c>
      <c r="I440" s="117"/>
      <c r="J440" s="118"/>
      <c r="K440" s="52"/>
    </row>
    <row r="441" spans="1:11" ht="15.75" customHeight="1">
      <c r="A441" s="8" t="s">
        <v>182</v>
      </c>
      <c r="B441" s="8" t="s">
        <v>89</v>
      </c>
      <c r="C441" s="5"/>
      <c r="D441" s="4" t="s">
        <v>50</v>
      </c>
      <c r="E441" s="9" t="s">
        <v>96</v>
      </c>
      <c r="F441" s="110">
        <v>0</v>
      </c>
      <c r="G441" s="110">
        <v>0</v>
      </c>
      <c r="H441" s="110">
        <v>0</v>
      </c>
      <c r="I441" s="117"/>
      <c r="J441" s="118"/>
      <c r="K441" s="52"/>
    </row>
    <row r="442" spans="1:11" ht="15.75" customHeight="1">
      <c r="A442" s="22" t="s">
        <v>183</v>
      </c>
      <c r="B442" s="22" t="s">
        <v>90</v>
      </c>
      <c r="C442" s="5"/>
      <c r="D442" s="4" t="s">
        <v>50</v>
      </c>
      <c r="E442" s="9" t="s">
        <v>96</v>
      </c>
      <c r="F442" s="110">
        <v>0</v>
      </c>
      <c r="G442" s="110">
        <v>0</v>
      </c>
      <c r="H442" s="110">
        <v>0</v>
      </c>
      <c r="I442" s="117"/>
      <c r="J442" s="118"/>
      <c r="K442" s="52"/>
    </row>
    <row r="443" spans="1:11" ht="15.75" customHeight="1">
      <c r="A443" s="22" t="s">
        <v>184</v>
      </c>
      <c r="B443" s="22" t="s">
        <v>91</v>
      </c>
      <c r="C443" s="5"/>
      <c r="D443" s="4" t="s">
        <v>50</v>
      </c>
      <c r="E443" s="9" t="s">
        <v>96</v>
      </c>
      <c r="F443" s="110">
        <v>0</v>
      </c>
      <c r="G443" s="110">
        <v>0</v>
      </c>
      <c r="H443" s="110">
        <v>0</v>
      </c>
      <c r="I443" s="117"/>
      <c r="J443" s="118"/>
      <c r="K443" s="52"/>
    </row>
    <row r="444" spans="1:11" ht="15.75" customHeight="1">
      <c r="A444" s="22" t="s">
        <v>185</v>
      </c>
      <c r="B444" s="22" t="s">
        <v>92</v>
      </c>
      <c r="C444" s="5"/>
      <c r="D444" s="4" t="s">
        <v>50</v>
      </c>
      <c r="E444" s="9" t="s">
        <v>96</v>
      </c>
      <c r="F444" s="110">
        <v>0</v>
      </c>
      <c r="G444" s="110">
        <v>0</v>
      </c>
      <c r="H444" s="110">
        <v>0</v>
      </c>
      <c r="I444" s="117"/>
      <c r="J444" s="118"/>
      <c r="K444" s="52"/>
    </row>
    <row r="445" spans="1:11" ht="15.75" customHeight="1">
      <c r="A445" s="22" t="s">
        <v>216</v>
      </c>
      <c r="B445" s="22" t="s">
        <v>93</v>
      </c>
      <c r="C445" s="5"/>
      <c r="D445" s="4" t="s">
        <v>50</v>
      </c>
      <c r="E445" s="9" t="s">
        <v>96</v>
      </c>
      <c r="F445" s="110">
        <v>0</v>
      </c>
      <c r="G445" s="110">
        <v>0</v>
      </c>
      <c r="H445" s="110">
        <v>0</v>
      </c>
      <c r="I445" s="117"/>
      <c r="J445" s="118"/>
      <c r="K445" s="52"/>
    </row>
    <row r="446" spans="1:11" ht="15.75" customHeight="1">
      <c r="A446" s="22" t="s">
        <v>186</v>
      </c>
      <c r="B446" s="22" t="s">
        <v>94</v>
      </c>
      <c r="C446" s="5"/>
      <c r="D446" s="4" t="s">
        <v>50</v>
      </c>
      <c r="E446" s="9" t="s">
        <v>96</v>
      </c>
      <c r="F446" s="110">
        <v>0</v>
      </c>
      <c r="G446" s="110">
        <v>0</v>
      </c>
      <c r="H446" s="110">
        <v>0</v>
      </c>
      <c r="I446" s="117"/>
      <c r="J446" s="118"/>
      <c r="K446" s="52"/>
    </row>
    <row r="447" spans="1:11" ht="17.25" customHeight="1">
      <c r="A447" s="24"/>
      <c r="B447" s="24"/>
      <c r="C447" s="30" t="s">
        <v>20</v>
      </c>
      <c r="D447" s="31" t="s">
        <v>21</v>
      </c>
      <c r="E447" s="31"/>
      <c r="F447" s="68"/>
      <c r="G447" s="68"/>
      <c r="H447" s="68"/>
      <c r="I447" s="88"/>
      <c r="J447" s="89"/>
      <c r="K447" s="63"/>
    </row>
    <row r="448" spans="1:11" ht="36">
      <c r="A448" s="122" t="s">
        <v>79</v>
      </c>
      <c r="B448" s="24"/>
      <c r="C448" s="30"/>
      <c r="D448" s="31"/>
      <c r="E448" s="31"/>
      <c r="F448" s="68"/>
      <c r="G448" s="68"/>
      <c r="H448" s="68"/>
      <c r="I448" s="88"/>
      <c r="J448" s="89"/>
      <c r="K448" s="63"/>
    </row>
    <row r="449" spans="1:11" ht="36" customHeight="1">
      <c r="A449" s="64" t="s">
        <v>75</v>
      </c>
      <c r="B449" s="8" t="s">
        <v>80</v>
      </c>
      <c r="C449" s="5"/>
      <c r="D449" s="4" t="s">
        <v>50</v>
      </c>
      <c r="E449" s="9" t="s">
        <v>96</v>
      </c>
      <c r="F449" s="110">
        <v>0</v>
      </c>
      <c r="G449" s="110">
        <v>0</v>
      </c>
      <c r="H449" s="110">
        <v>0</v>
      </c>
      <c r="I449" s="117"/>
      <c r="J449" s="118"/>
      <c r="K449" s="52"/>
    </row>
    <row r="450" spans="1:11" ht="36">
      <c r="A450" s="64" t="s">
        <v>67</v>
      </c>
      <c r="B450" s="8" t="s">
        <v>83</v>
      </c>
      <c r="C450" s="5"/>
      <c r="D450" s="4" t="s">
        <v>50</v>
      </c>
      <c r="E450" s="9" t="s">
        <v>96</v>
      </c>
      <c r="F450" s="110">
        <v>0</v>
      </c>
      <c r="G450" s="110">
        <v>0</v>
      </c>
      <c r="H450" s="110">
        <v>0</v>
      </c>
      <c r="I450" s="117"/>
      <c r="J450" s="118"/>
      <c r="K450" s="52"/>
    </row>
    <row r="451" spans="1:11" ht="27" customHeight="1">
      <c r="A451" s="64" t="s">
        <v>174</v>
      </c>
      <c r="B451" s="8" t="s">
        <v>80</v>
      </c>
      <c r="C451" s="5"/>
      <c r="D451" s="4" t="s">
        <v>50</v>
      </c>
      <c r="E451" s="9" t="s">
        <v>96</v>
      </c>
      <c r="F451" s="110">
        <v>0</v>
      </c>
      <c r="G451" s="110">
        <v>0</v>
      </c>
      <c r="H451" s="110">
        <v>0</v>
      </c>
      <c r="I451" s="117"/>
      <c r="J451" s="118"/>
      <c r="K451" s="52"/>
    </row>
    <row r="452" spans="1:11" ht="24.75" customHeight="1">
      <c r="A452" s="64" t="s">
        <v>68</v>
      </c>
      <c r="B452" s="8" t="s">
        <v>83</v>
      </c>
      <c r="C452" s="5"/>
      <c r="D452" s="4" t="s">
        <v>50</v>
      </c>
      <c r="E452" s="9" t="s">
        <v>96</v>
      </c>
      <c r="F452" s="110">
        <v>0</v>
      </c>
      <c r="G452" s="110">
        <v>0</v>
      </c>
      <c r="H452" s="110">
        <v>0</v>
      </c>
      <c r="I452" s="117"/>
      <c r="J452" s="118"/>
      <c r="K452" s="52"/>
    </row>
    <row r="453" spans="1:11" ht="48">
      <c r="A453" s="64" t="s">
        <v>69</v>
      </c>
      <c r="B453" s="8" t="s">
        <v>83</v>
      </c>
      <c r="C453" s="5"/>
      <c r="D453" s="4" t="s">
        <v>50</v>
      </c>
      <c r="E453" s="9" t="s">
        <v>96</v>
      </c>
      <c r="F453" s="110">
        <v>0</v>
      </c>
      <c r="G453" s="110">
        <v>0</v>
      </c>
      <c r="H453" s="110">
        <v>0</v>
      </c>
      <c r="I453" s="117"/>
      <c r="J453" s="118"/>
      <c r="K453" s="52"/>
    </row>
    <row r="454" spans="1:11" ht="24.75" customHeight="1">
      <c r="A454" s="18" t="s">
        <v>70</v>
      </c>
      <c r="B454" s="18" t="s">
        <v>82</v>
      </c>
      <c r="C454" s="5"/>
      <c r="D454" s="4" t="s">
        <v>50</v>
      </c>
      <c r="E454" s="9" t="s">
        <v>96</v>
      </c>
      <c r="F454" s="110">
        <v>0</v>
      </c>
      <c r="G454" s="110">
        <v>0</v>
      </c>
      <c r="H454" s="110">
        <v>0</v>
      </c>
      <c r="I454" s="117"/>
      <c r="J454" s="118"/>
      <c r="K454" s="52"/>
    </row>
    <row r="455" spans="1:11" ht="24.75" customHeight="1">
      <c r="A455" s="22" t="s">
        <v>71</v>
      </c>
      <c r="B455" s="22" t="s">
        <v>82</v>
      </c>
      <c r="C455" s="5"/>
      <c r="D455" s="4" t="s">
        <v>50</v>
      </c>
      <c r="E455" s="9" t="s">
        <v>96</v>
      </c>
      <c r="F455" s="110">
        <v>0</v>
      </c>
      <c r="G455" s="110">
        <v>0</v>
      </c>
      <c r="H455" s="110">
        <v>0</v>
      </c>
      <c r="I455" s="117"/>
      <c r="J455" s="118"/>
      <c r="K455" s="52"/>
    </row>
    <row r="456" spans="1:11" ht="24.75" customHeight="1">
      <c r="A456" s="22" t="s">
        <v>76</v>
      </c>
      <c r="B456" s="22" t="s">
        <v>81</v>
      </c>
      <c r="C456" s="5"/>
      <c r="D456" s="4" t="s">
        <v>50</v>
      </c>
      <c r="E456" s="9" t="s">
        <v>96</v>
      </c>
      <c r="F456" s="110">
        <v>0</v>
      </c>
      <c r="G456" s="110">
        <v>0</v>
      </c>
      <c r="H456" s="110">
        <v>0</v>
      </c>
      <c r="I456" s="117"/>
      <c r="J456" s="118"/>
      <c r="K456" s="52"/>
    </row>
    <row r="457" spans="1:11" ht="24.75" customHeight="1">
      <c r="A457" s="22" t="s">
        <v>72</v>
      </c>
      <c r="B457" s="22" t="s">
        <v>82</v>
      </c>
      <c r="C457" s="5"/>
      <c r="D457" s="4" t="s">
        <v>50</v>
      </c>
      <c r="E457" s="9" t="s">
        <v>96</v>
      </c>
      <c r="F457" s="110">
        <v>0</v>
      </c>
      <c r="G457" s="110">
        <v>0</v>
      </c>
      <c r="H457" s="110">
        <v>0</v>
      </c>
      <c r="I457" s="117"/>
      <c r="J457" s="118"/>
      <c r="K457" s="52"/>
    </row>
    <row r="458" spans="1:11" ht="24.75" customHeight="1">
      <c r="A458" s="18" t="s">
        <v>77</v>
      </c>
      <c r="B458" s="18" t="s">
        <v>80</v>
      </c>
      <c r="C458" s="5"/>
      <c r="D458" s="4" t="s">
        <v>50</v>
      </c>
      <c r="E458" s="9" t="s">
        <v>96</v>
      </c>
      <c r="F458" s="110">
        <v>0</v>
      </c>
      <c r="G458" s="110">
        <v>0</v>
      </c>
      <c r="H458" s="110">
        <v>0</v>
      </c>
      <c r="I458" s="117"/>
      <c r="J458" s="118"/>
      <c r="K458" s="52"/>
    </row>
    <row r="459" spans="1:11" ht="24.75" customHeight="1">
      <c r="A459" s="64" t="s">
        <v>73</v>
      </c>
      <c r="B459" s="8" t="s">
        <v>83</v>
      </c>
      <c r="C459" s="5"/>
      <c r="D459" s="4" t="s">
        <v>50</v>
      </c>
      <c r="E459" s="9" t="s">
        <v>96</v>
      </c>
      <c r="F459" s="110">
        <v>0</v>
      </c>
      <c r="G459" s="110">
        <v>0</v>
      </c>
      <c r="H459" s="110">
        <v>0</v>
      </c>
      <c r="I459" s="117"/>
      <c r="J459" s="118"/>
      <c r="K459" s="52"/>
    </row>
    <row r="460" spans="1:11" ht="24.75" customHeight="1">
      <c r="A460" s="18" t="s">
        <v>78</v>
      </c>
      <c r="B460" s="18" t="s">
        <v>80</v>
      </c>
      <c r="C460" s="5"/>
      <c r="D460" s="4" t="s">
        <v>50</v>
      </c>
      <c r="E460" s="9" t="s">
        <v>96</v>
      </c>
      <c r="F460" s="110">
        <v>0</v>
      </c>
      <c r="G460" s="110">
        <v>0</v>
      </c>
      <c r="H460" s="110">
        <v>0</v>
      </c>
      <c r="I460" s="117"/>
      <c r="J460" s="118"/>
      <c r="K460" s="52"/>
    </row>
    <row r="461" spans="1:11" ht="24.75" customHeight="1">
      <c r="A461" s="64" t="s">
        <v>74</v>
      </c>
      <c r="B461" s="8" t="s">
        <v>83</v>
      </c>
      <c r="C461" s="5"/>
      <c r="D461" s="4" t="s">
        <v>50</v>
      </c>
      <c r="E461" s="9" t="s">
        <v>96</v>
      </c>
      <c r="F461" s="110">
        <v>0</v>
      </c>
      <c r="G461" s="110">
        <v>0</v>
      </c>
      <c r="H461" s="110">
        <v>0</v>
      </c>
      <c r="I461" s="117"/>
      <c r="J461" s="118"/>
      <c r="K461" s="52"/>
    </row>
    <row r="462" spans="1:11" ht="24.75" customHeight="1">
      <c r="A462" s="113"/>
      <c r="B462" s="8"/>
      <c r="C462" s="5"/>
      <c r="D462" s="4"/>
      <c r="E462" s="119"/>
      <c r="F462" s="110"/>
      <c r="G462" s="110"/>
      <c r="H462" s="110"/>
      <c r="I462" s="117"/>
      <c r="J462" s="118"/>
      <c r="K462" s="52"/>
    </row>
    <row r="463" spans="1:11" ht="26.25" customHeight="1">
      <c r="A463" s="122" t="s">
        <v>84</v>
      </c>
      <c r="B463" s="24"/>
      <c r="C463" s="30"/>
      <c r="D463" s="31"/>
      <c r="E463" s="90"/>
      <c r="F463" s="68"/>
      <c r="G463" s="68"/>
      <c r="H463" s="68"/>
      <c r="I463" s="88"/>
      <c r="J463" s="89"/>
      <c r="K463" s="63"/>
    </row>
    <row r="464" spans="1:11" ht="24">
      <c r="A464" s="8" t="s">
        <v>179</v>
      </c>
      <c r="B464" s="8" t="s">
        <v>85</v>
      </c>
      <c r="C464" s="5"/>
      <c r="D464" s="4" t="s">
        <v>50</v>
      </c>
      <c r="E464" s="9" t="s">
        <v>96</v>
      </c>
      <c r="F464" s="110">
        <v>0</v>
      </c>
      <c r="G464" s="110">
        <v>0</v>
      </c>
      <c r="H464" s="110">
        <v>0</v>
      </c>
      <c r="I464" s="117"/>
      <c r="J464" s="118"/>
      <c r="K464" s="52"/>
    </row>
    <row r="465" spans="1:11" ht="36">
      <c r="A465" s="8" t="s">
        <v>180</v>
      </c>
      <c r="B465" s="8" t="s">
        <v>86</v>
      </c>
      <c r="C465" s="5"/>
      <c r="D465" s="4" t="s">
        <v>50</v>
      </c>
      <c r="E465" s="9" t="s">
        <v>96</v>
      </c>
      <c r="F465" s="110">
        <v>0</v>
      </c>
      <c r="G465" s="110">
        <v>0</v>
      </c>
      <c r="H465" s="110">
        <v>0</v>
      </c>
      <c r="I465" s="117"/>
      <c r="J465" s="118"/>
      <c r="K465" s="52"/>
    </row>
    <row r="466" spans="1:11" ht="24">
      <c r="A466" s="8" t="s">
        <v>181</v>
      </c>
      <c r="B466" s="8" t="s">
        <v>87</v>
      </c>
      <c r="C466" s="5"/>
      <c r="D466" s="4" t="s">
        <v>50</v>
      </c>
      <c r="E466" s="9" t="s">
        <v>96</v>
      </c>
      <c r="F466" s="110">
        <v>0</v>
      </c>
      <c r="G466" s="110">
        <v>0</v>
      </c>
      <c r="H466" s="110">
        <v>0</v>
      </c>
      <c r="I466" s="117"/>
      <c r="J466" s="118"/>
      <c r="K466" s="52"/>
    </row>
    <row r="467" spans="1:11" ht="36">
      <c r="A467" s="8" t="s">
        <v>215</v>
      </c>
      <c r="B467" s="8" t="s">
        <v>88</v>
      </c>
      <c r="C467" s="5"/>
      <c r="D467" s="4" t="s">
        <v>50</v>
      </c>
      <c r="E467" s="9" t="s">
        <v>96</v>
      </c>
      <c r="F467" s="110">
        <v>0</v>
      </c>
      <c r="G467" s="110">
        <v>0</v>
      </c>
      <c r="H467" s="110">
        <v>0</v>
      </c>
      <c r="I467" s="117"/>
      <c r="J467" s="118"/>
      <c r="K467" s="52"/>
    </row>
    <row r="468" spans="1:11" ht="36">
      <c r="A468" s="8" t="s">
        <v>182</v>
      </c>
      <c r="B468" s="8" t="s">
        <v>89</v>
      </c>
      <c r="C468" s="5"/>
      <c r="D468" s="4" t="s">
        <v>50</v>
      </c>
      <c r="E468" s="9" t="s">
        <v>96</v>
      </c>
      <c r="F468" s="110">
        <v>0</v>
      </c>
      <c r="G468" s="110">
        <v>0</v>
      </c>
      <c r="H468" s="110">
        <v>0</v>
      </c>
      <c r="I468" s="117"/>
      <c r="J468" s="118"/>
      <c r="K468" s="52"/>
    </row>
    <row r="469" spans="1:11" ht="36">
      <c r="A469" s="22" t="s">
        <v>183</v>
      </c>
      <c r="B469" s="22" t="s">
        <v>90</v>
      </c>
      <c r="C469" s="5"/>
      <c r="D469" s="4" t="s">
        <v>50</v>
      </c>
      <c r="E469" s="9" t="s">
        <v>96</v>
      </c>
      <c r="F469" s="110">
        <v>0</v>
      </c>
      <c r="G469" s="110">
        <v>0</v>
      </c>
      <c r="H469" s="110">
        <v>0</v>
      </c>
      <c r="I469" s="117"/>
      <c r="J469" s="118"/>
      <c r="K469" s="52"/>
    </row>
    <row r="470" spans="1:11" ht="36">
      <c r="A470" s="22" t="s">
        <v>184</v>
      </c>
      <c r="B470" s="22" t="s">
        <v>91</v>
      </c>
      <c r="C470" s="5"/>
      <c r="D470" s="4" t="s">
        <v>50</v>
      </c>
      <c r="E470" s="9" t="s">
        <v>96</v>
      </c>
      <c r="F470" s="110">
        <v>0</v>
      </c>
      <c r="G470" s="110">
        <v>0</v>
      </c>
      <c r="H470" s="110">
        <v>0</v>
      </c>
      <c r="I470" s="117"/>
      <c r="J470" s="118"/>
      <c r="K470" s="52"/>
    </row>
    <row r="471" spans="1:11" ht="24">
      <c r="A471" s="22" t="s">
        <v>185</v>
      </c>
      <c r="B471" s="22" t="s">
        <v>92</v>
      </c>
      <c r="C471" s="5"/>
      <c r="D471" s="4" t="s">
        <v>50</v>
      </c>
      <c r="E471" s="9" t="s">
        <v>96</v>
      </c>
      <c r="F471" s="110">
        <v>0</v>
      </c>
      <c r="G471" s="110">
        <v>0</v>
      </c>
      <c r="H471" s="110">
        <v>0</v>
      </c>
      <c r="I471" s="117"/>
      <c r="J471" s="118"/>
      <c r="K471" s="52"/>
    </row>
    <row r="472" spans="1:11" ht="36">
      <c r="A472" s="22" t="s">
        <v>216</v>
      </c>
      <c r="B472" s="22" t="s">
        <v>93</v>
      </c>
      <c r="C472" s="5"/>
      <c r="D472" s="4" t="s">
        <v>50</v>
      </c>
      <c r="E472" s="9" t="s">
        <v>96</v>
      </c>
      <c r="F472" s="110">
        <v>0</v>
      </c>
      <c r="G472" s="110">
        <v>0</v>
      </c>
      <c r="H472" s="110">
        <v>0</v>
      </c>
      <c r="I472" s="117"/>
      <c r="J472" s="118"/>
      <c r="K472" s="52"/>
    </row>
    <row r="473" spans="1:11" ht="36">
      <c r="A473" s="22" t="s">
        <v>186</v>
      </c>
      <c r="B473" s="22" t="s">
        <v>94</v>
      </c>
      <c r="C473" s="5"/>
      <c r="D473" s="4" t="s">
        <v>50</v>
      </c>
      <c r="E473" s="9" t="s">
        <v>96</v>
      </c>
      <c r="F473" s="110">
        <v>0</v>
      </c>
      <c r="G473" s="110">
        <v>0</v>
      </c>
      <c r="H473" s="110">
        <v>0</v>
      </c>
      <c r="I473" s="117"/>
      <c r="J473" s="118"/>
      <c r="K473" s="52"/>
    </row>
    <row r="474" spans="1:11" ht="51" customHeight="1">
      <c r="A474" s="24"/>
      <c r="B474" s="24"/>
      <c r="C474" s="30" t="s">
        <v>22</v>
      </c>
      <c r="D474" s="31" t="s">
        <v>25</v>
      </c>
      <c r="E474" s="31"/>
      <c r="F474" s="33"/>
      <c r="G474" s="33"/>
      <c r="H474" s="33"/>
      <c r="I474" s="88"/>
      <c r="J474" s="89"/>
      <c r="K474" s="63"/>
    </row>
    <row r="475" spans="1:11" ht="36">
      <c r="A475" s="122" t="s">
        <v>79</v>
      </c>
      <c r="B475" s="24"/>
      <c r="C475" s="30"/>
      <c r="D475" s="31"/>
      <c r="E475" s="31"/>
      <c r="F475" s="33"/>
      <c r="G475" s="33"/>
      <c r="H475" s="33"/>
      <c r="I475" s="88"/>
      <c r="J475" s="89"/>
      <c r="K475" s="63"/>
    </row>
    <row r="476" spans="1:11" ht="36.75" customHeight="1">
      <c r="A476" s="64" t="s">
        <v>75</v>
      </c>
      <c r="B476" s="8" t="s">
        <v>80</v>
      </c>
      <c r="C476" s="5"/>
      <c r="D476" s="4" t="s">
        <v>60</v>
      </c>
      <c r="E476" s="110">
        <v>39.270000000000003</v>
      </c>
      <c r="F476" s="110">
        <v>40605</v>
      </c>
      <c r="G476" s="110">
        <v>41430</v>
      </c>
      <c r="H476" s="110">
        <v>42412</v>
      </c>
      <c r="I476" s="156"/>
      <c r="J476" s="157"/>
      <c r="K476" s="52"/>
    </row>
    <row r="477" spans="1:11" ht="39" customHeight="1">
      <c r="A477" s="64" t="s">
        <v>67</v>
      </c>
      <c r="B477" s="8" t="s">
        <v>83</v>
      </c>
      <c r="C477" s="5"/>
      <c r="D477" s="4" t="s">
        <v>60</v>
      </c>
      <c r="E477" s="110">
        <v>31.78</v>
      </c>
      <c r="F477" s="110">
        <v>32861</v>
      </c>
      <c r="G477" s="110">
        <v>33528</v>
      </c>
      <c r="H477" s="110">
        <v>34322</v>
      </c>
      <c r="I477" s="156"/>
      <c r="J477" s="157"/>
      <c r="K477" s="52"/>
    </row>
    <row r="478" spans="1:11" ht="39" customHeight="1">
      <c r="A478" s="64" t="s">
        <v>174</v>
      </c>
      <c r="B478" s="8" t="s">
        <v>80</v>
      </c>
      <c r="C478" s="5"/>
      <c r="D478" s="4" t="s">
        <v>60</v>
      </c>
      <c r="E478" s="110">
        <v>31.78</v>
      </c>
      <c r="F478" s="110">
        <v>32861</v>
      </c>
      <c r="G478" s="110">
        <v>33528</v>
      </c>
      <c r="H478" s="110">
        <v>34322</v>
      </c>
      <c r="I478" s="156"/>
      <c r="J478" s="157"/>
      <c r="K478" s="52"/>
    </row>
    <row r="479" spans="1:11" ht="39" customHeight="1">
      <c r="A479" s="64" t="s">
        <v>68</v>
      </c>
      <c r="B479" s="8" t="s">
        <v>83</v>
      </c>
      <c r="C479" s="5"/>
      <c r="D479" s="4" t="s">
        <v>60</v>
      </c>
      <c r="E479" s="110">
        <v>31.78</v>
      </c>
      <c r="F479" s="110">
        <v>32861</v>
      </c>
      <c r="G479" s="110">
        <v>33528</v>
      </c>
      <c r="H479" s="110">
        <v>34322</v>
      </c>
      <c r="I479" s="156"/>
      <c r="J479" s="157"/>
      <c r="K479" s="52"/>
    </row>
    <row r="480" spans="1:11" ht="38.25" customHeight="1">
      <c r="A480" s="64" t="s">
        <v>69</v>
      </c>
      <c r="B480" s="8" t="s">
        <v>83</v>
      </c>
      <c r="C480" s="5"/>
      <c r="D480" s="4" t="s">
        <v>60</v>
      </c>
      <c r="E480" s="110">
        <v>31.78</v>
      </c>
      <c r="F480" s="110">
        <v>32861</v>
      </c>
      <c r="G480" s="110">
        <v>33528</v>
      </c>
      <c r="H480" s="110">
        <v>34322</v>
      </c>
      <c r="I480" s="156"/>
      <c r="J480" s="157"/>
      <c r="K480" s="52"/>
    </row>
    <row r="481" spans="1:11" ht="39" customHeight="1">
      <c r="A481" s="18" t="s">
        <v>70</v>
      </c>
      <c r="B481" s="18" t="s">
        <v>82</v>
      </c>
      <c r="C481" s="5"/>
      <c r="D481" s="4" t="s">
        <v>60</v>
      </c>
      <c r="E481" s="110">
        <v>55.54</v>
      </c>
      <c r="F481" s="110">
        <v>57428</v>
      </c>
      <c r="G481" s="110">
        <v>58595</v>
      </c>
      <c r="H481" s="110">
        <v>59983</v>
      </c>
      <c r="I481" s="156"/>
      <c r="J481" s="157"/>
      <c r="K481" s="52"/>
    </row>
    <row r="482" spans="1:11" ht="38.25" customHeight="1">
      <c r="A482" s="22" t="s">
        <v>71</v>
      </c>
      <c r="B482" s="22" t="s">
        <v>82</v>
      </c>
      <c r="C482" s="5"/>
      <c r="D482" s="4" t="s">
        <v>60</v>
      </c>
      <c r="E482" s="110">
        <v>66.650000000000006</v>
      </c>
      <c r="F482" s="110">
        <v>68916</v>
      </c>
      <c r="G482" s="110">
        <v>70316</v>
      </c>
      <c r="H482" s="110">
        <v>71982</v>
      </c>
      <c r="I482" s="156"/>
      <c r="J482" s="157"/>
      <c r="K482" s="52"/>
    </row>
    <row r="483" spans="1:11" ht="38.25" customHeight="1">
      <c r="A483" s="22" t="s">
        <v>76</v>
      </c>
      <c r="B483" s="22" t="s">
        <v>81</v>
      </c>
      <c r="C483" s="5"/>
      <c r="D483" s="4" t="s">
        <v>60</v>
      </c>
      <c r="E483" s="110">
        <v>103.33</v>
      </c>
      <c r="F483" s="110">
        <v>106843</v>
      </c>
      <c r="G483" s="110">
        <v>109013</v>
      </c>
      <c r="H483" s="110">
        <v>111596</v>
      </c>
      <c r="I483" s="156"/>
      <c r="J483" s="157"/>
      <c r="K483" s="52"/>
    </row>
    <row r="484" spans="1:11" ht="38.25" customHeight="1">
      <c r="A484" s="22" t="s">
        <v>72</v>
      </c>
      <c r="B484" s="22" t="s">
        <v>82</v>
      </c>
      <c r="C484" s="5"/>
      <c r="D484" s="4" t="s">
        <v>60</v>
      </c>
      <c r="E484" s="110">
        <v>83.31</v>
      </c>
      <c r="F484" s="110">
        <v>86143</v>
      </c>
      <c r="G484" s="110">
        <v>87892</v>
      </c>
      <c r="H484" s="110">
        <v>89975</v>
      </c>
      <c r="I484" s="156"/>
      <c r="J484" s="157"/>
      <c r="K484" s="52"/>
    </row>
    <row r="485" spans="1:11" ht="38.25" customHeight="1">
      <c r="A485" s="18" t="s">
        <v>77</v>
      </c>
      <c r="B485" s="18" t="s">
        <v>80</v>
      </c>
      <c r="C485" s="5"/>
      <c r="D485" s="4" t="s">
        <v>60</v>
      </c>
      <c r="E485" s="110">
        <v>39.270000000000003</v>
      </c>
      <c r="F485" s="110">
        <v>40605</v>
      </c>
      <c r="G485" s="110">
        <v>41430</v>
      </c>
      <c r="H485" s="110">
        <v>42412</v>
      </c>
      <c r="I485" s="156"/>
      <c r="J485" s="157"/>
      <c r="K485" s="52"/>
    </row>
    <row r="486" spans="1:11" ht="38.25" customHeight="1">
      <c r="A486" s="64" t="s">
        <v>73</v>
      </c>
      <c r="B486" s="8" t="s">
        <v>83</v>
      </c>
      <c r="C486" s="5"/>
      <c r="D486" s="4" t="s">
        <v>60</v>
      </c>
      <c r="E486" s="110">
        <v>31.78</v>
      </c>
      <c r="F486" s="110">
        <v>32861</v>
      </c>
      <c r="G486" s="110">
        <v>33528</v>
      </c>
      <c r="H486" s="110">
        <v>34322</v>
      </c>
      <c r="I486" s="156"/>
      <c r="J486" s="157"/>
      <c r="K486" s="52"/>
    </row>
    <row r="487" spans="1:11" ht="38.25" customHeight="1">
      <c r="A487" s="18" t="s">
        <v>78</v>
      </c>
      <c r="B487" s="18" t="s">
        <v>80</v>
      </c>
      <c r="C487" s="5"/>
      <c r="D487" s="4" t="s">
        <v>60</v>
      </c>
      <c r="E487" s="110">
        <v>62</v>
      </c>
      <c r="F487" s="110">
        <v>64108</v>
      </c>
      <c r="G487" s="110">
        <v>65410</v>
      </c>
      <c r="H487" s="110">
        <v>66960</v>
      </c>
      <c r="I487" s="156"/>
      <c r="J487" s="157"/>
      <c r="K487" s="52"/>
    </row>
    <row r="488" spans="1:11" ht="38.25" customHeight="1">
      <c r="A488" s="64" t="s">
        <v>74</v>
      </c>
      <c r="B488" s="8" t="s">
        <v>83</v>
      </c>
      <c r="C488" s="5"/>
      <c r="D488" s="4" t="s">
        <v>60</v>
      </c>
      <c r="E488" s="110">
        <v>47.61</v>
      </c>
      <c r="F488" s="110">
        <v>49229</v>
      </c>
      <c r="G488" s="110">
        <v>50229</v>
      </c>
      <c r="H488" s="110">
        <v>51419</v>
      </c>
      <c r="I488" s="156"/>
      <c r="J488" s="157"/>
      <c r="K488" s="52"/>
    </row>
    <row r="489" spans="1:11" ht="38.25" customHeight="1">
      <c r="A489" s="113"/>
      <c r="B489" s="8"/>
      <c r="C489" s="5"/>
      <c r="D489" s="4"/>
      <c r="E489" s="132"/>
      <c r="F489" s="110"/>
      <c r="G489" s="110"/>
      <c r="H489" s="110"/>
      <c r="I489" s="117"/>
      <c r="J489" s="118"/>
      <c r="K489" s="52"/>
    </row>
    <row r="490" spans="1:11" ht="26.25" customHeight="1">
      <c r="A490" s="122" t="s">
        <v>84</v>
      </c>
      <c r="B490" s="24"/>
      <c r="C490" s="30"/>
      <c r="D490" s="31"/>
      <c r="E490" s="133"/>
      <c r="F490" s="68"/>
      <c r="G490" s="68"/>
      <c r="H490" s="68"/>
      <c r="I490" s="88"/>
      <c r="J490" s="89"/>
      <c r="K490" s="63"/>
    </row>
    <row r="491" spans="1:11" ht="24">
      <c r="A491" s="8" t="s">
        <v>179</v>
      </c>
      <c r="B491" s="8" t="s">
        <v>85</v>
      </c>
      <c r="C491" s="5"/>
      <c r="D491" s="4" t="s">
        <v>50</v>
      </c>
      <c r="E491" s="130" t="s">
        <v>96</v>
      </c>
      <c r="F491" s="110">
        <v>0</v>
      </c>
      <c r="G491" s="110">
        <v>0</v>
      </c>
      <c r="H491" s="110">
        <v>0</v>
      </c>
      <c r="I491" s="117"/>
      <c r="J491" s="118"/>
      <c r="K491" s="52"/>
    </row>
    <row r="492" spans="1:11" ht="36">
      <c r="A492" s="8" t="s">
        <v>180</v>
      </c>
      <c r="B492" s="8" t="s">
        <v>86</v>
      </c>
      <c r="C492" s="5"/>
      <c r="D492" s="4" t="s">
        <v>50</v>
      </c>
      <c r="E492" s="130" t="s">
        <v>96</v>
      </c>
      <c r="F492" s="110">
        <v>0</v>
      </c>
      <c r="G492" s="110">
        <v>0</v>
      </c>
      <c r="H492" s="110">
        <v>0</v>
      </c>
      <c r="I492" s="117"/>
      <c r="J492" s="118"/>
      <c r="K492" s="52"/>
    </row>
    <row r="493" spans="1:11" ht="24">
      <c r="A493" s="8" t="s">
        <v>181</v>
      </c>
      <c r="B493" s="8" t="s">
        <v>87</v>
      </c>
      <c r="C493" s="5"/>
      <c r="D493" s="4" t="s">
        <v>50</v>
      </c>
      <c r="E493" s="130" t="s">
        <v>96</v>
      </c>
      <c r="F493" s="110">
        <v>0</v>
      </c>
      <c r="G493" s="110">
        <v>0</v>
      </c>
      <c r="H493" s="110">
        <v>0</v>
      </c>
      <c r="I493" s="117"/>
      <c r="J493" s="118"/>
      <c r="K493" s="52"/>
    </row>
    <row r="494" spans="1:11" ht="36">
      <c r="A494" s="8" t="s">
        <v>215</v>
      </c>
      <c r="B494" s="8" t="s">
        <v>88</v>
      </c>
      <c r="C494" s="5"/>
      <c r="D494" s="4" t="s">
        <v>50</v>
      </c>
      <c r="E494" s="130" t="s">
        <v>96</v>
      </c>
      <c r="F494" s="110">
        <v>0</v>
      </c>
      <c r="G494" s="110">
        <v>0</v>
      </c>
      <c r="H494" s="110">
        <v>0</v>
      </c>
      <c r="I494" s="117"/>
      <c r="J494" s="118"/>
      <c r="K494" s="52"/>
    </row>
    <row r="495" spans="1:11" ht="36">
      <c r="A495" s="8" t="s">
        <v>182</v>
      </c>
      <c r="B495" s="8" t="s">
        <v>89</v>
      </c>
      <c r="C495" s="5"/>
      <c r="D495" s="4" t="s">
        <v>50</v>
      </c>
      <c r="E495" s="130" t="s">
        <v>96</v>
      </c>
      <c r="F495" s="110">
        <v>0</v>
      </c>
      <c r="G495" s="110">
        <v>0</v>
      </c>
      <c r="H495" s="110">
        <v>0</v>
      </c>
      <c r="I495" s="117"/>
      <c r="J495" s="118"/>
      <c r="K495" s="52"/>
    </row>
    <row r="496" spans="1:11" ht="36">
      <c r="A496" s="22" t="s">
        <v>183</v>
      </c>
      <c r="B496" s="22" t="s">
        <v>90</v>
      </c>
      <c r="C496" s="5"/>
      <c r="D496" s="4" t="s">
        <v>50</v>
      </c>
      <c r="E496" s="130" t="s">
        <v>96</v>
      </c>
      <c r="F496" s="110">
        <v>0</v>
      </c>
      <c r="G496" s="110">
        <v>0</v>
      </c>
      <c r="H496" s="110">
        <v>0</v>
      </c>
      <c r="I496" s="117"/>
      <c r="J496" s="118"/>
      <c r="K496" s="52"/>
    </row>
    <row r="497" spans="1:11" ht="36">
      <c r="A497" s="22" t="s">
        <v>184</v>
      </c>
      <c r="B497" s="22" t="s">
        <v>91</v>
      </c>
      <c r="C497" s="5"/>
      <c r="D497" s="4" t="s">
        <v>50</v>
      </c>
      <c r="E497" s="130" t="s">
        <v>96</v>
      </c>
      <c r="F497" s="110">
        <v>0</v>
      </c>
      <c r="G497" s="110">
        <v>0</v>
      </c>
      <c r="H497" s="110">
        <v>0</v>
      </c>
      <c r="I497" s="117"/>
      <c r="J497" s="118"/>
      <c r="K497" s="52"/>
    </row>
    <row r="498" spans="1:11" ht="24">
      <c r="A498" s="22" t="s">
        <v>185</v>
      </c>
      <c r="B498" s="22" t="s">
        <v>92</v>
      </c>
      <c r="C498" s="5"/>
      <c r="D498" s="4" t="s">
        <v>50</v>
      </c>
      <c r="E498" s="130" t="s">
        <v>96</v>
      </c>
      <c r="F498" s="110">
        <v>0</v>
      </c>
      <c r="G498" s="110">
        <v>0</v>
      </c>
      <c r="H498" s="110">
        <v>0</v>
      </c>
      <c r="I498" s="117"/>
      <c r="J498" s="118"/>
      <c r="K498" s="52"/>
    </row>
    <row r="499" spans="1:11" ht="36">
      <c r="A499" s="22" t="s">
        <v>216</v>
      </c>
      <c r="B499" s="22" t="s">
        <v>93</v>
      </c>
      <c r="C499" s="5"/>
      <c r="D499" s="4" t="s">
        <v>50</v>
      </c>
      <c r="E499" s="130" t="s">
        <v>96</v>
      </c>
      <c r="F499" s="110">
        <v>0</v>
      </c>
      <c r="G499" s="110">
        <v>0</v>
      </c>
      <c r="H499" s="110">
        <v>0</v>
      </c>
      <c r="I499" s="117"/>
      <c r="J499" s="118"/>
      <c r="K499" s="52"/>
    </row>
    <row r="500" spans="1:11" ht="36">
      <c r="A500" s="22" t="s">
        <v>186</v>
      </c>
      <c r="B500" s="22" t="s">
        <v>94</v>
      </c>
      <c r="C500" s="5"/>
      <c r="D500" s="4" t="s">
        <v>50</v>
      </c>
      <c r="E500" s="130" t="s">
        <v>96</v>
      </c>
      <c r="F500" s="110">
        <v>0</v>
      </c>
      <c r="G500" s="110">
        <v>0</v>
      </c>
      <c r="H500" s="110">
        <v>0</v>
      </c>
      <c r="I500" s="117"/>
      <c r="J500" s="118"/>
      <c r="K500" s="52"/>
    </row>
    <row r="501" spans="1:11" ht="15" customHeight="1">
      <c r="A501" s="24"/>
      <c r="B501" s="24"/>
      <c r="C501" s="30" t="s">
        <v>23</v>
      </c>
      <c r="D501" s="31" t="s">
        <v>24</v>
      </c>
      <c r="E501" s="31"/>
      <c r="F501" s="33"/>
      <c r="G501" s="33"/>
      <c r="H501" s="33"/>
      <c r="I501" s="88"/>
      <c r="J501" s="89"/>
      <c r="K501" s="63"/>
    </row>
    <row r="502" spans="1:11" ht="36">
      <c r="A502" s="122" t="s">
        <v>79</v>
      </c>
      <c r="B502" s="24"/>
      <c r="C502" s="30"/>
      <c r="D502" s="31"/>
      <c r="E502" s="90"/>
      <c r="F502" s="33"/>
      <c r="G502" s="33"/>
      <c r="H502" s="33"/>
      <c r="I502" s="88"/>
      <c r="J502" s="89"/>
      <c r="K502" s="63"/>
    </row>
    <row r="503" spans="1:11" ht="26.25" customHeight="1">
      <c r="A503" s="64" t="s">
        <v>75</v>
      </c>
      <c r="B503" s="8" t="s">
        <v>80</v>
      </c>
      <c r="C503" s="5"/>
      <c r="D503" s="4" t="s">
        <v>52</v>
      </c>
      <c r="E503" s="167" t="s">
        <v>51</v>
      </c>
      <c r="F503" s="110">
        <v>1265</v>
      </c>
      <c r="G503" s="110">
        <v>1265</v>
      </c>
      <c r="H503" s="110">
        <v>1265</v>
      </c>
      <c r="I503" s="156"/>
      <c r="J503" s="157"/>
      <c r="K503" s="52"/>
    </row>
    <row r="504" spans="1:11" ht="27" customHeight="1">
      <c r="A504" s="64" t="s">
        <v>67</v>
      </c>
      <c r="B504" s="8" t="s">
        <v>83</v>
      </c>
      <c r="C504" s="5"/>
      <c r="D504" s="4" t="s">
        <v>52</v>
      </c>
      <c r="E504" s="168"/>
      <c r="F504" s="110">
        <v>1265</v>
      </c>
      <c r="G504" s="110">
        <v>1265</v>
      </c>
      <c r="H504" s="110">
        <v>1265</v>
      </c>
      <c r="I504" s="156"/>
      <c r="J504" s="157"/>
      <c r="K504" s="52"/>
    </row>
    <row r="505" spans="1:11" ht="24.75" customHeight="1">
      <c r="A505" s="64" t="s">
        <v>174</v>
      </c>
      <c r="B505" s="8" t="s">
        <v>80</v>
      </c>
      <c r="C505" s="5"/>
      <c r="D505" s="4" t="s">
        <v>52</v>
      </c>
      <c r="E505" s="168"/>
      <c r="F505" s="110">
        <v>1265</v>
      </c>
      <c r="G505" s="110">
        <v>1265</v>
      </c>
      <c r="H505" s="110">
        <v>1265</v>
      </c>
      <c r="I505" s="156"/>
      <c r="J505" s="157"/>
      <c r="K505" s="52"/>
    </row>
    <row r="506" spans="1:11" ht="27.75" customHeight="1">
      <c r="A506" s="64" t="s">
        <v>68</v>
      </c>
      <c r="B506" s="8" t="s">
        <v>83</v>
      </c>
      <c r="C506" s="5"/>
      <c r="D506" s="4" t="s">
        <v>52</v>
      </c>
      <c r="E506" s="168"/>
      <c r="F506" s="110">
        <v>1265</v>
      </c>
      <c r="G506" s="110">
        <v>1265</v>
      </c>
      <c r="H506" s="110">
        <v>1265</v>
      </c>
      <c r="I506" s="156"/>
      <c r="J506" s="157"/>
      <c r="K506" s="52"/>
    </row>
    <row r="507" spans="1:11" ht="27" customHeight="1">
      <c r="A507" s="64" t="s">
        <v>69</v>
      </c>
      <c r="B507" s="8" t="s">
        <v>83</v>
      </c>
      <c r="C507" s="5"/>
      <c r="D507" s="4" t="s">
        <v>52</v>
      </c>
      <c r="E507" s="168"/>
      <c r="F507" s="110">
        <v>1265</v>
      </c>
      <c r="G507" s="110">
        <v>1265</v>
      </c>
      <c r="H507" s="110">
        <v>1265</v>
      </c>
      <c r="I507" s="156"/>
      <c r="J507" s="157"/>
      <c r="K507" s="52"/>
    </row>
    <row r="508" spans="1:11" ht="24.75" customHeight="1">
      <c r="A508" s="18" t="s">
        <v>70</v>
      </c>
      <c r="B508" s="18" t="s">
        <v>82</v>
      </c>
      <c r="C508" s="5"/>
      <c r="D508" s="4" t="s">
        <v>52</v>
      </c>
      <c r="E508" s="168"/>
      <c r="F508" s="110">
        <v>1265</v>
      </c>
      <c r="G508" s="110">
        <v>1265</v>
      </c>
      <c r="H508" s="110">
        <v>1265</v>
      </c>
      <c r="I508" s="156"/>
      <c r="J508" s="157"/>
      <c r="K508" s="52"/>
    </row>
    <row r="509" spans="1:11" ht="26.25" customHeight="1">
      <c r="A509" s="22" t="s">
        <v>71</v>
      </c>
      <c r="B509" s="22" t="s">
        <v>82</v>
      </c>
      <c r="C509" s="5"/>
      <c r="D509" s="4" t="s">
        <v>52</v>
      </c>
      <c r="E509" s="168"/>
      <c r="F509" s="110">
        <v>1265</v>
      </c>
      <c r="G509" s="110">
        <v>1265</v>
      </c>
      <c r="H509" s="110">
        <v>1265</v>
      </c>
      <c r="I509" s="156"/>
      <c r="J509" s="157"/>
      <c r="K509" s="52"/>
    </row>
    <row r="510" spans="1:11" ht="26.25" customHeight="1">
      <c r="A510" s="22" t="s">
        <v>76</v>
      </c>
      <c r="B510" s="22" t="s">
        <v>81</v>
      </c>
      <c r="C510" s="5"/>
      <c r="D510" s="4" t="s">
        <v>52</v>
      </c>
      <c r="E510" s="168"/>
      <c r="F510" s="110">
        <v>1265</v>
      </c>
      <c r="G510" s="110">
        <v>1265</v>
      </c>
      <c r="H510" s="110">
        <v>1265</v>
      </c>
      <c r="I510" s="156"/>
      <c r="J510" s="157"/>
      <c r="K510" s="52"/>
    </row>
    <row r="511" spans="1:11" ht="26.25" customHeight="1">
      <c r="A511" s="22" t="s">
        <v>72</v>
      </c>
      <c r="B511" s="22" t="s">
        <v>82</v>
      </c>
      <c r="C511" s="5"/>
      <c r="D511" s="4" t="s">
        <v>52</v>
      </c>
      <c r="E511" s="168"/>
      <c r="F511" s="110">
        <v>1265</v>
      </c>
      <c r="G511" s="110">
        <v>1265</v>
      </c>
      <c r="H511" s="110">
        <v>1265</v>
      </c>
      <c r="I511" s="156"/>
      <c r="J511" s="157"/>
      <c r="K511" s="52"/>
    </row>
    <row r="512" spans="1:11" ht="26.25" customHeight="1">
      <c r="A512" s="18" t="s">
        <v>77</v>
      </c>
      <c r="B512" s="18" t="s">
        <v>80</v>
      </c>
      <c r="C512" s="5"/>
      <c r="D512" s="4" t="s">
        <v>52</v>
      </c>
      <c r="E512" s="168"/>
      <c r="F512" s="110">
        <v>1265</v>
      </c>
      <c r="G512" s="110">
        <v>1265</v>
      </c>
      <c r="H512" s="110">
        <v>1265</v>
      </c>
      <c r="I512" s="156"/>
      <c r="J512" s="157"/>
      <c r="K512" s="52"/>
    </row>
    <row r="513" spans="1:11" ht="26.25" customHeight="1">
      <c r="A513" s="64" t="s">
        <v>73</v>
      </c>
      <c r="B513" s="8" t="s">
        <v>83</v>
      </c>
      <c r="C513" s="5"/>
      <c r="D513" s="4" t="s">
        <v>52</v>
      </c>
      <c r="E513" s="168"/>
      <c r="F513" s="110">
        <v>1265</v>
      </c>
      <c r="G513" s="110">
        <v>1265</v>
      </c>
      <c r="H513" s="110">
        <v>1265</v>
      </c>
      <c r="I513" s="156"/>
      <c r="J513" s="157"/>
      <c r="K513" s="52"/>
    </row>
    <row r="514" spans="1:11" ht="26.25" customHeight="1">
      <c r="A514" s="18" t="s">
        <v>78</v>
      </c>
      <c r="B514" s="18" t="s">
        <v>80</v>
      </c>
      <c r="C514" s="5"/>
      <c r="D514" s="4" t="s">
        <v>52</v>
      </c>
      <c r="E514" s="168"/>
      <c r="F514" s="110">
        <v>1265</v>
      </c>
      <c r="G514" s="110">
        <v>1265</v>
      </c>
      <c r="H514" s="110">
        <v>1265</v>
      </c>
      <c r="I514" s="156"/>
      <c r="J514" s="157"/>
      <c r="K514" s="52"/>
    </row>
    <row r="515" spans="1:11" ht="26.25" customHeight="1">
      <c r="A515" s="64" t="s">
        <v>74</v>
      </c>
      <c r="B515" s="8" t="s">
        <v>83</v>
      </c>
      <c r="C515" s="5"/>
      <c r="D515" s="4" t="s">
        <v>52</v>
      </c>
      <c r="E515" s="168"/>
      <c r="F515" s="110">
        <v>1265</v>
      </c>
      <c r="G515" s="110">
        <v>1265</v>
      </c>
      <c r="H515" s="110">
        <v>1265</v>
      </c>
      <c r="I515" s="156"/>
      <c r="J515" s="157"/>
      <c r="K515" s="52"/>
    </row>
    <row r="516" spans="1:11" ht="26.25" customHeight="1">
      <c r="A516" s="113"/>
      <c r="B516" s="8"/>
      <c r="C516" s="5"/>
      <c r="D516" s="4"/>
      <c r="E516" s="169"/>
      <c r="F516" s="110"/>
      <c r="G516" s="110"/>
      <c r="H516" s="110"/>
      <c r="I516" s="117"/>
      <c r="J516" s="118"/>
      <c r="K516" s="52"/>
    </row>
    <row r="517" spans="1:11" ht="26.25" customHeight="1">
      <c r="A517" s="122" t="s">
        <v>84</v>
      </c>
      <c r="B517" s="24"/>
      <c r="C517" s="30"/>
      <c r="D517" s="31"/>
      <c r="E517" s="31"/>
      <c r="F517" s="68"/>
      <c r="G517" s="68"/>
      <c r="H517" s="68"/>
      <c r="I517" s="88"/>
      <c r="J517" s="89"/>
      <c r="K517" s="63"/>
    </row>
    <row r="518" spans="1:11" ht="24">
      <c r="A518" s="8" t="s">
        <v>179</v>
      </c>
      <c r="B518" s="8" t="s">
        <v>85</v>
      </c>
      <c r="C518" s="5"/>
      <c r="D518" s="4" t="s">
        <v>50</v>
      </c>
      <c r="E518" s="9" t="s">
        <v>96</v>
      </c>
      <c r="F518" s="110">
        <v>0</v>
      </c>
      <c r="G518" s="110">
        <v>0</v>
      </c>
      <c r="H518" s="110">
        <v>0</v>
      </c>
      <c r="I518" s="117"/>
      <c r="J518" s="118"/>
      <c r="K518" s="52"/>
    </row>
    <row r="519" spans="1:11" ht="36">
      <c r="A519" s="8" t="s">
        <v>180</v>
      </c>
      <c r="B519" s="8" t="s">
        <v>86</v>
      </c>
      <c r="C519" s="5"/>
      <c r="D519" s="4" t="s">
        <v>50</v>
      </c>
      <c r="E519" s="9" t="s">
        <v>96</v>
      </c>
      <c r="F519" s="110">
        <v>0</v>
      </c>
      <c r="G519" s="110">
        <v>0</v>
      </c>
      <c r="H519" s="110">
        <v>0</v>
      </c>
      <c r="I519" s="117"/>
      <c r="J519" s="118"/>
      <c r="K519" s="52"/>
    </row>
    <row r="520" spans="1:11" ht="24">
      <c r="A520" s="8" t="s">
        <v>181</v>
      </c>
      <c r="B520" s="8" t="s">
        <v>87</v>
      </c>
      <c r="C520" s="5"/>
      <c r="D520" s="4" t="s">
        <v>50</v>
      </c>
      <c r="E520" s="9" t="s">
        <v>96</v>
      </c>
      <c r="F520" s="110">
        <v>0</v>
      </c>
      <c r="G520" s="110">
        <v>0</v>
      </c>
      <c r="H520" s="110">
        <v>0</v>
      </c>
      <c r="I520" s="117"/>
      <c r="J520" s="118"/>
      <c r="K520" s="52"/>
    </row>
    <row r="521" spans="1:11" ht="36">
      <c r="A521" s="8" t="s">
        <v>215</v>
      </c>
      <c r="B521" s="8" t="s">
        <v>88</v>
      </c>
      <c r="C521" s="5"/>
      <c r="D521" s="4" t="s">
        <v>50</v>
      </c>
      <c r="E521" s="9" t="s">
        <v>96</v>
      </c>
      <c r="F521" s="110">
        <v>0</v>
      </c>
      <c r="G521" s="110">
        <v>0</v>
      </c>
      <c r="H521" s="110">
        <v>0</v>
      </c>
      <c r="I521" s="117"/>
      <c r="J521" s="118"/>
      <c r="K521" s="52"/>
    </row>
    <row r="522" spans="1:11" ht="36">
      <c r="A522" s="8" t="s">
        <v>182</v>
      </c>
      <c r="B522" s="8" t="s">
        <v>89</v>
      </c>
      <c r="C522" s="5"/>
      <c r="D522" s="4" t="s">
        <v>50</v>
      </c>
      <c r="E522" s="9" t="s">
        <v>96</v>
      </c>
      <c r="F522" s="110">
        <v>0</v>
      </c>
      <c r="G522" s="110">
        <v>0</v>
      </c>
      <c r="H522" s="110">
        <v>0</v>
      </c>
      <c r="I522" s="117"/>
      <c r="J522" s="118"/>
      <c r="K522" s="52"/>
    </row>
    <row r="523" spans="1:11" ht="36">
      <c r="A523" s="22" t="s">
        <v>183</v>
      </c>
      <c r="B523" s="22" t="s">
        <v>90</v>
      </c>
      <c r="C523" s="5"/>
      <c r="D523" s="4" t="s">
        <v>50</v>
      </c>
      <c r="E523" s="9" t="s">
        <v>96</v>
      </c>
      <c r="F523" s="110">
        <v>0</v>
      </c>
      <c r="G523" s="110">
        <v>0</v>
      </c>
      <c r="H523" s="110">
        <v>0</v>
      </c>
      <c r="I523" s="117"/>
      <c r="J523" s="118"/>
      <c r="K523" s="52"/>
    </row>
    <row r="524" spans="1:11" ht="36">
      <c r="A524" s="22" t="s">
        <v>184</v>
      </c>
      <c r="B524" s="22" t="s">
        <v>91</v>
      </c>
      <c r="C524" s="5"/>
      <c r="D524" s="4" t="s">
        <v>50</v>
      </c>
      <c r="E524" s="9" t="s">
        <v>96</v>
      </c>
      <c r="F524" s="110">
        <v>0</v>
      </c>
      <c r="G524" s="110">
        <v>0</v>
      </c>
      <c r="H524" s="110">
        <v>0</v>
      </c>
      <c r="I524" s="117"/>
      <c r="J524" s="118"/>
      <c r="K524" s="52"/>
    </row>
    <row r="525" spans="1:11" ht="24">
      <c r="A525" s="22" t="s">
        <v>185</v>
      </c>
      <c r="B525" s="22" t="s">
        <v>92</v>
      </c>
      <c r="C525" s="5"/>
      <c r="D525" s="4" t="s">
        <v>50</v>
      </c>
      <c r="E525" s="9" t="s">
        <v>96</v>
      </c>
      <c r="F525" s="110">
        <v>0</v>
      </c>
      <c r="G525" s="110">
        <v>0</v>
      </c>
      <c r="H525" s="110">
        <v>0</v>
      </c>
      <c r="I525" s="117"/>
      <c r="J525" s="118"/>
      <c r="K525" s="52"/>
    </row>
    <row r="526" spans="1:11" ht="36">
      <c r="A526" s="22" t="s">
        <v>216</v>
      </c>
      <c r="B526" s="22" t="s">
        <v>93</v>
      </c>
      <c r="C526" s="5"/>
      <c r="D526" s="4" t="s">
        <v>50</v>
      </c>
      <c r="E526" s="9" t="s">
        <v>96</v>
      </c>
      <c r="F526" s="110">
        <v>0</v>
      </c>
      <c r="G526" s="110">
        <v>0</v>
      </c>
      <c r="H526" s="110">
        <v>0</v>
      </c>
      <c r="I526" s="117"/>
      <c r="J526" s="118"/>
      <c r="K526" s="52"/>
    </row>
    <row r="527" spans="1:11" ht="36">
      <c r="A527" s="22" t="s">
        <v>186</v>
      </c>
      <c r="B527" s="22" t="s">
        <v>94</v>
      </c>
      <c r="C527" s="5"/>
      <c r="D527" s="4" t="s">
        <v>50</v>
      </c>
      <c r="E527" s="9" t="s">
        <v>96</v>
      </c>
      <c r="F527" s="110">
        <v>0</v>
      </c>
      <c r="G527" s="110">
        <v>0</v>
      </c>
      <c r="H527" s="110">
        <v>0</v>
      </c>
      <c r="I527" s="117"/>
      <c r="J527" s="118"/>
      <c r="K527" s="52"/>
    </row>
    <row r="528" spans="1:11">
      <c r="A528" s="7"/>
      <c r="B528" s="7"/>
      <c r="C528" s="10" t="s">
        <v>100</v>
      </c>
      <c r="D528" s="11" t="s">
        <v>33</v>
      </c>
      <c r="E528" s="7"/>
      <c r="F528" s="20"/>
      <c r="G528" s="20"/>
      <c r="H528" s="20"/>
      <c r="I528" s="78"/>
      <c r="J528" s="79"/>
      <c r="K528" s="53"/>
    </row>
    <row r="529" spans="1:11" ht="36">
      <c r="A529" s="91" t="s">
        <v>79</v>
      </c>
      <c r="B529" s="8"/>
      <c r="C529" s="16" t="s">
        <v>3</v>
      </c>
      <c r="D529" s="34"/>
      <c r="E529" s="8"/>
      <c r="F529" s="35"/>
      <c r="G529" s="35"/>
      <c r="H529" s="35"/>
      <c r="I529" s="80"/>
      <c r="J529" s="81"/>
      <c r="K529" s="53" t="s">
        <v>203</v>
      </c>
    </row>
    <row r="530" spans="1:11" ht="36">
      <c r="A530" s="65" t="s">
        <v>75</v>
      </c>
      <c r="B530" s="7" t="s">
        <v>80</v>
      </c>
      <c r="C530" s="10"/>
      <c r="D530" s="11"/>
      <c r="E530" s="11"/>
      <c r="F530" s="36">
        <f t="shared" ref="F530:H543" si="9">F17+F152</f>
        <v>107615.21</v>
      </c>
      <c r="G530" s="36">
        <f t="shared" si="9"/>
        <v>108972.21</v>
      </c>
      <c r="H530" s="36">
        <f t="shared" si="9"/>
        <v>110772.21</v>
      </c>
      <c r="I530" s="92"/>
      <c r="J530" s="93"/>
      <c r="K530" s="63"/>
    </row>
    <row r="531" spans="1:11" ht="36">
      <c r="A531" s="65" t="s">
        <v>67</v>
      </c>
      <c r="B531" s="7" t="s">
        <v>83</v>
      </c>
      <c r="C531" s="10"/>
      <c r="D531" s="11"/>
      <c r="E531" s="11"/>
      <c r="F531" s="36">
        <f t="shared" si="9"/>
        <v>93128.16</v>
      </c>
      <c r="G531" s="36">
        <f t="shared" si="9"/>
        <v>94258.16</v>
      </c>
      <c r="H531" s="36">
        <f t="shared" si="9"/>
        <v>95762.16</v>
      </c>
      <c r="I531" s="92"/>
      <c r="J531" s="93"/>
      <c r="K531" s="63"/>
    </row>
    <row r="532" spans="1:11" ht="48">
      <c r="A532" s="65" t="s">
        <v>174</v>
      </c>
      <c r="B532" s="7" t="s">
        <v>80</v>
      </c>
      <c r="C532" s="10"/>
      <c r="D532" s="11"/>
      <c r="E532" s="11"/>
      <c r="F532" s="36">
        <f t="shared" si="9"/>
        <v>112837.08</v>
      </c>
      <c r="G532" s="36">
        <f t="shared" si="9"/>
        <v>114152.08</v>
      </c>
      <c r="H532" s="36">
        <f t="shared" si="9"/>
        <v>115940.08</v>
      </c>
      <c r="I532" s="92"/>
      <c r="J532" s="93"/>
      <c r="K532" s="63"/>
    </row>
    <row r="533" spans="1:11" ht="48">
      <c r="A533" s="65" t="s">
        <v>68</v>
      </c>
      <c r="B533" s="7" t="s">
        <v>83</v>
      </c>
      <c r="C533" s="10"/>
      <c r="D533" s="11"/>
      <c r="E533" s="11"/>
      <c r="F533" s="36">
        <f t="shared" si="9"/>
        <v>93124.35</v>
      </c>
      <c r="G533" s="36">
        <f t="shared" si="9"/>
        <v>94254.35</v>
      </c>
      <c r="H533" s="36">
        <f t="shared" si="9"/>
        <v>95758.35</v>
      </c>
      <c r="I533" s="92"/>
      <c r="J533" s="93"/>
      <c r="K533" s="63"/>
    </row>
    <row r="534" spans="1:11" ht="48">
      <c r="A534" s="65" t="s">
        <v>69</v>
      </c>
      <c r="B534" s="7" t="s">
        <v>83</v>
      </c>
      <c r="C534" s="10"/>
      <c r="D534" s="11"/>
      <c r="E534" s="11"/>
      <c r="F534" s="36">
        <f t="shared" si="9"/>
        <v>93128.39</v>
      </c>
      <c r="G534" s="36">
        <f t="shared" si="9"/>
        <v>94258.39</v>
      </c>
      <c r="H534" s="36">
        <f t="shared" si="9"/>
        <v>95762.39</v>
      </c>
      <c r="I534" s="92"/>
      <c r="J534" s="93"/>
      <c r="K534" s="63"/>
    </row>
    <row r="535" spans="1:11" ht="48">
      <c r="A535" s="19" t="s">
        <v>70</v>
      </c>
      <c r="B535" s="19" t="s">
        <v>82</v>
      </c>
      <c r="C535" s="10"/>
      <c r="D535" s="11"/>
      <c r="E535" s="11"/>
      <c r="F535" s="36">
        <f t="shared" si="9"/>
        <v>132712</v>
      </c>
      <c r="G535" s="36">
        <f t="shared" si="9"/>
        <v>134342</v>
      </c>
      <c r="H535" s="36">
        <f t="shared" si="9"/>
        <v>136440</v>
      </c>
      <c r="I535" s="92"/>
      <c r="J535" s="93"/>
      <c r="K535" s="63"/>
    </row>
    <row r="536" spans="1:11" ht="96">
      <c r="A536" s="37" t="s">
        <v>71</v>
      </c>
      <c r="B536" s="37" t="s">
        <v>82</v>
      </c>
      <c r="C536" s="10"/>
      <c r="D536" s="11"/>
      <c r="E536" s="11"/>
      <c r="F536" s="36">
        <f t="shared" si="9"/>
        <v>204350.47</v>
      </c>
      <c r="G536" s="36">
        <f t="shared" si="9"/>
        <v>206953.47</v>
      </c>
      <c r="H536" s="36">
        <f t="shared" si="9"/>
        <v>210467.47</v>
      </c>
      <c r="I536" s="92"/>
      <c r="J536" s="93"/>
      <c r="K536" s="63"/>
    </row>
    <row r="537" spans="1:11" ht="96">
      <c r="A537" s="37" t="s">
        <v>76</v>
      </c>
      <c r="B537" s="37" t="s">
        <v>81</v>
      </c>
      <c r="C537" s="10"/>
      <c r="D537" s="11"/>
      <c r="E537" s="11"/>
      <c r="F537" s="36">
        <f t="shared" si="9"/>
        <v>381226</v>
      </c>
      <c r="G537" s="36">
        <f t="shared" si="9"/>
        <v>386059</v>
      </c>
      <c r="H537" s="36">
        <f t="shared" si="9"/>
        <v>392727</v>
      </c>
      <c r="I537" s="92"/>
      <c r="J537" s="93"/>
      <c r="K537" s="63"/>
    </row>
    <row r="538" spans="1:11" ht="96">
      <c r="A538" s="37" t="s">
        <v>72</v>
      </c>
      <c r="B538" s="37" t="s">
        <v>82</v>
      </c>
      <c r="C538" s="10"/>
      <c r="D538" s="11"/>
      <c r="E538" s="11"/>
      <c r="F538" s="36">
        <f t="shared" si="9"/>
        <v>335039.21999999997</v>
      </c>
      <c r="G538" s="36">
        <f t="shared" si="9"/>
        <v>339103.22</v>
      </c>
      <c r="H538" s="36">
        <f t="shared" si="9"/>
        <v>344739.22</v>
      </c>
      <c r="I538" s="92"/>
      <c r="J538" s="93"/>
      <c r="K538" s="63"/>
    </row>
    <row r="539" spans="1:11" ht="24">
      <c r="A539" s="19" t="s">
        <v>77</v>
      </c>
      <c r="B539" s="19" t="s">
        <v>80</v>
      </c>
      <c r="C539" s="10"/>
      <c r="D539" s="11"/>
      <c r="E539" s="11"/>
      <c r="F539" s="36">
        <f t="shared" si="9"/>
        <v>117683</v>
      </c>
      <c r="G539" s="36">
        <f t="shared" si="9"/>
        <v>119227</v>
      </c>
      <c r="H539" s="36">
        <f t="shared" si="9"/>
        <v>121312</v>
      </c>
      <c r="I539" s="92"/>
      <c r="J539" s="93"/>
      <c r="K539" s="63"/>
    </row>
    <row r="540" spans="1:11" ht="24">
      <c r="A540" s="65" t="s">
        <v>73</v>
      </c>
      <c r="B540" s="7" t="s">
        <v>83</v>
      </c>
      <c r="C540" s="10"/>
      <c r="D540" s="11"/>
      <c r="E540" s="11"/>
      <c r="F540" s="36">
        <f t="shared" si="9"/>
        <v>109630.64</v>
      </c>
      <c r="G540" s="36">
        <f t="shared" si="9"/>
        <v>110922.64</v>
      </c>
      <c r="H540" s="36">
        <f t="shared" si="9"/>
        <v>112676.64</v>
      </c>
      <c r="I540" s="92"/>
      <c r="J540" s="93"/>
      <c r="K540" s="63"/>
    </row>
    <row r="541" spans="1:11" ht="24">
      <c r="A541" s="19" t="s">
        <v>78</v>
      </c>
      <c r="B541" s="19" t="s">
        <v>80</v>
      </c>
      <c r="C541" s="10"/>
      <c r="D541" s="11"/>
      <c r="E541" s="11"/>
      <c r="F541" s="36">
        <f t="shared" si="9"/>
        <v>130677</v>
      </c>
      <c r="G541" s="36">
        <f t="shared" si="9"/>
        <v>132591</v>
      </c>
      <c r="H541" s="36">
        <f t="shared" si="9"/>
        <v>135081</v>
      </c>
      <c r="I541" s="92"/>
      <c r="J541" s="93"/>
      <c r="K541" s="63"/>
    </row>
    <row r="542" spans="1:11" ht="24">
      <c r="A542" s="65" t="s">
        <v>74</v>
      </c>
      <c r="B542" s="7" t="s">
        <v>83</v>
      </c>
      <c r="C542" s="10"/>
      <c r="D542" s="11"/>
      <c r="E542" s="11"/>
      <c r="F542" s="36">
        <f t="shared" si="9"/>
        <v>116884.15</v>
      </c>
      <c r="G542" s="36">
        <f t="shared" si="9"/>
        <v>118416.15</v>
      </c>
      <c r="H542" s="36">
        <f t="shared" si="9"/>
        <v>120424.15</v>
      </c>
      <c r="I542" s="92"/>
      <c r="J542" s="93"/>
      <c r="K542" s="63"/>
    </row>
    <row r="543" spans="1:11">
      <c r="A543" s="73"/>
      <c r="B543" s="7"/>
      <c r="C543" s="10"/>
      <c r="D543" s="11"/>
      <c r="E543" s="11"/>
      <c r="F543" s="36">
        <f t="shared" si="9"/>
        <v>0</v>
      </c>
      <c r="G543" s="36">
        <f t="shared" si="9"/>
        <v>0</v>
      </c>
      <c r="H543" s="36">
        <f t="shared" si="9"/>
        <v>0</v>
      </c>
      <c r="I543" s="92"/>
      <c r="J543" s="93"/>
      <c r="K543" s="63"/>
    </row>
    <row r="544" spans="1:11">
      <c r="A544" s="91" t="s">
        <v>84</v>
      </c>
      <c r="B544" s="8"/>
      <c r="C544" s="16" t="s">
        <v>4</v>
      </c>
      <c r="D544" s="34"/>
      <c r="E544" s="8"/>
      <c r="F544" s="35"/>
      <c r="G544" s="35"/>
      <c r="H544" s="35"/>
      <c r="I544" s="80"/>
      <c r="J544" s="81"/>
      <c r="K544" s="53" t="s">
        <v>188</v>
      </c>
    </row>
    <row r="545" spans="1:1271" ht="24">
      <c r="A545" s="7" t="s">
        <v>179</v>
      </c>
      <c r="B545" s="7" t="s">
        <v>85</v>
      </c>
      <c r="C545" s="10"/>
      <c r="D545" s="11"/>
      <c r="E545" s="11"/>
      <c r="F545" s="36">
        <f t="shared" ref="F545:H554" si="10">F32+F167</f>
        <v>17633.79</v>
      </c>
      <c r="G545" s="36">
        <f t="shared" si="10"/>
        <v>17633.79</v>
      </c>
      <c r="H545" s="36">
        <f t="shared" si="10"/>
        <v>17633.79</v>
      </c>
      <c r="I545" s="92"/>
      <c r="J545" s="93"/>
      <c r="K545" s="63"/>
    </row>
    <row r="546" spans="1:1271" ht="36">
      <c r="A546" s="7" t="s">
        <v>180</v>
      </c>
      <c r="B546" s="7" t="s">
        <v>86</v>
      </c>
      <c r="C546" s="10"/>
      <c r="D546" s="11"/>
      <c r="E546" s="11"/>
      <c r="F546" s="36">
        <f t="shared" si="10"/>
        <v>17633.79</v>
      </c>
      <c r="G546" s="36">
        <f t="shared" si="10"/>
        <v>17633.79</v>
      </c>
      <c r="H546" s="36">
        <f t="shared" si="10"/>
        <v>17633.79</v>
      </c>
      <c r="I546" s="92"/>
      <c r="J546" s="93"/>
      <c r="K546" s="63"/>
    </row>
    <row r="547" spans="1:1271" ht="24">
      <c r="A547" s="7" t="s">
        <v>181</v>
      </c>
      <c r="B547" s="7" t="s">
        <v>87</v>
      </c>
      <c r="C547" s="10"/>
      <c r="D547" s="11"/>
      <c r="E547" s="11"/>
      <c r="F547" s="36">
        <f t="shared" si="10"/>
        <v>17633.79</v>
      </c>
      <c r="G547" s="36">
        <f t="shared" si="10"/>
        <v>17633.79</v>
      </c>
      <c r="H547" s="36">
        <f t="shared" si="10"/>
        <v>17633.79</v>
      </c>
      <c r="I547" s="92"/>
      <c r="J547" s="93"/>
      <c r="K547" s="63"/>
    </row>
    <row r="548" spans="1:1271" ht="36">
      <c r="A548" s="7" t="s">
        <v>215</v>
      </c>
      <c r="B548" s="7" t="s">
        <v>88</v>
      </c>
      <c r="C548" s="10"/>
      <c r="D548" s="11"/>
      <c r="E548" s="11"/>
      <c r="F548" s="36">
        <f t="shared" si="10"/>
        <v>13225.34</v>
      </c>
      <c r="G548" s="36">
        <f t="shared" si="10"/>
        <v>13225.34</v>
      </c>
      <c r="H548" s="36">
        <f t="shared" si="10"/>
        <v>13225.34</v>
      </c>
      <c r="I548" s="92"/>
      <c r="J548" s="93"/>
      <c r="K548" s="63"/>
    </row>
    <row r="549" spans="1:1271" ht="36">
      <c r="A549" s="7" t="s">
        <v>182</v>
      </c>
      <c r="B549" s="7" t="s">
        <v>89</v>
      </c>
      <c r="C549" s="10"/>
      <c r="D549" s="11"/>
      <c r="E549" s="11"/>
      <c r="F549" s="36">
        <f t="shared" si="10"/>
        <v>2997.74</v>
      </c>
      <c r="G549" s="36">
        <f t="shared" si="10"/>
        <v>2997.74</v>
      </c>
      <c r="H549" s="36">
        <f t="shared" si="10"/>
        <v>2997.74</v>
      </c>
      <c r="I549" s="92"/>
      <c r="J549" s="93"/>
      <c r="K549" s="63"/>
    </row>
    <row r="550" spans="1:1271" ht="36">
      <c r="A550" s="37" t="s">
        <v>183</v>
      </c>
      <c r="B550" s="37" t="s">
        <v>90</v>
      </c>
      <c r="C550" s="10"/>
      <c r="D550" s="11"/>
      <c r="E550" s="11"/>
      <c r="F550" s="36">
        <f t="shared" si="10"/>
        <v>21108.77</v>
      </c>
      <c r="G550" s="36">
        <f t="shared" si="10"/>
        <v>21108.77</v>
      </c>
      <c r="H550" s="36">
        <f t="shared" si="10"/>
        <v>21108.77</v>
      </c>
      <c r="I550" s="92"/>
      <c r="J550" s="93"/>
      <c r="K550" s="63"/>
    </row>
    <row r="551" spans="1:1271" ht="36">
      <c r="A551" s="37" t="s">
        <v>184</v>
      </c>
      <c r="B551" s="37" t="s">
        <v>91</v>
      </c>
      <c r="C551" s="10"/>
      <c r="D551" s="11"/>
      <c r="E551" s="11"/>
      <c r="F551" s="36">
        <f t="shared" si="10"/>
        <v>21108.77</v>
      </c>
      <c r="G551" s="36">
        <f t="shared" si="10"/>
        <v>21108.77</v>
      </c>
      <c r="H551" s="36">
        <f t="shared" si="10"/>
        <v>21108.77</v>
      </c>
      <c r="I551" s="92"/>
      <c r="J551" s="93"/>
      <c r="K551" s="63"/>
    </row>
    <row r="552" spans="1:1271" ht="24">
      <c r="A552" s="37" t="s">
        <v>185</v>
      </c>
      <c r="B552" s="37" t="s">
        <v>92</v>
      </c>
      <c r="C552" s="10"/>
      <c r="D552" s="11"/>
      <c r="E552" s="11"/>
      <c r="F552" s="36">
        <f t="shared" si="10"/>
        <v>21108.77</v>
      </c>
      <c r="G552" s="36">
        <f t="shared" si="10"/>
        <v>21108.77</v>
      </c>
      <c r="H552" s="36">
        <f t="shared" si="10"/>
        <v>21108.77</v>
      </c>
      <c r="I552" s="92"/>
      <c r="J552" s="93"/>
      <c r="K552" s="63"/>
    </row>
    <row r="553" spans="1:1271" ht="36">
      <c r="A553" s="37" t="s">
        <v>216</v>
      </c>
      <c r="B553" s="37" t="s">
        <v>93</v>
      </c>
      <c r="C553" s="10"/>
      <c r="D553" s="11"/>
      <c r="E553" s="11"/>
      <c r="F553" s="36">
        <f t="shared" si="10"/>
        <v>15831.58</v>
      </c>
      <c r="G553" s="36">
        <f t="shared" si="10"/>
        <v>15831.58</v>
      </c>
      <c r="H553" s="36">
        <f t="shared" si="10"/>
        <v>15831.58</v>
      </c>
      <c r="I553" s="92"/>
      <c r="J553" s="93"/>
      <c r="K553" s="63"/>
    </row>
    <row r="554" spans="1:1271" ht="36">
      <c r="A554" s="37" t="s">
        <v>186</v>
      </c>
      <c r="B554" s="37" t="s">
        <v>94</v>
      </c>
      <c r="C554" s="10"/>
      <c r="D554" s="11"/>
      <c r="E554" s="11"/>
      <c r="F554" s="36">
        <f t="shared" si="10"/>
        <v>3588.49</v>
      </c>
      <c r="G554" s="36">
        <f t="shared" si="10"/>
        <v>3588.49</v>
      </c>
      <c r="H554" s="36">
        <f t="shared" si="10"/>
        <v>3588.49</v>
      </c>
      <c r="I554" s="92"/>
      <c r="J554" s="93"/>
      <c r="K554" s="63"/>
    </row>
    <row r="555" spans="1:1271">
      <c r="I555" s="1"/>
      <c r="J555" s="17"/>
      <c r="K555" s="17"/>
    </row>
    <row r="556" spans="1:1271">
      <c r="A556" s="49" t="s">
        <v>118</v>
      </c>
      <c r="B556" s="49"/>
      <c r="C556" s="49"/>
      <c r="D556" s="49"/>
      <c r="E556" s="49"/>
      <c r="F556" s="49"/>
      <c r="G556" s="49"/>
      <c r="H556" s="49"/>
      <c r="I556" s="49"/>
      <c r="J556" s="49"/>
      <c r="K556" s="54"/>
      <c r="MJ556" s="107"/>
    </row>
    <row r="557" spans="1:1271" ht="15" customHeight="1">
      <c r="A557" s="158" t="s">
        <v>0</v>
      </c>
      <c r="B557" s="158" t="s">
        <v>1</v>
      </c>
      <c r="C557" s="159"/>
      <c r="D557" s="160"/>
      <c r="E557" s="161"/>
      <c r="F557" s="164" t="s">
        <v>205</v>
      </c>
      <c r="G557" s="165"/>
      <c r="H557" s="165"/>
      <c r="I557" s="165"/>
      <c r="J557" s="165"/>
      <c r="K557" s="166"/>
      <c r="L557" s="147" t="s">
        <v>121</v>
      </c>
      <c r="M557" s="148"/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  <c r="Y557" s="148"/>
      <c r="Z557" s="148"/>
      <c r="AA557" s="148"/>
      <c r="AB557" s="148"/>
      <c r="AC557" s="148"/>
      <c r="AD557" s="148"/>
      <c r="AE557" s="148"/>
      <c r="AF557" s="149"/>
      <c r="AG557" s="153" t="s">
        <v>122</v>
      </c>
      <c r="AH557" s="154"/>
      <c r="AI557" s="154"/>
      <c r="AJ557" s="154"/>
      <c r="AK557" s="154"/>
      <c r="AL557" s="154"/>
      <c r="AM557" s="154"/>
      <c r="AN557" s="154"/>
      <c r="AO557" s="154"/>
      <c r="AP557" s="154"/>
      <c r="AQ557" s="154"/>
      <c r="AR557" s="154"/>
      <c r="AS557" s="154"/>
      <c r="AT557" s="154"/>
      <c r="AU557" s="154"/>
      <c r="AV557" s="154"/>
      <c r="AW557" s="154"/>
      <c r="AX557" s="154"/>
      <c r="AY557" s="154"/>
      <c r="AZ557" s="154"/>
      <c r="BA557" s="155"/>
      <c r="BB557" s="147" t="s">
        <v>123</v>
      </c>
      <c r="BC557" s="148"/>
      <c r="BD557" s="148"/>
      <c r="BE557" s="148"/>
      <c r="BF557" s="148"/>
      <c r="BG557" s="148"/>
      <c r="BH557" s="148"/>
      <c r="BI557" s="148"/>
      <c r="BJ557" s="148"/>
      <c r="BK557" s="148"/>
      <c r="BL557" s="148"/>
      <c r="BM557" s="148"/>
      <c r="BN557" s="148"/>
      <c r="BO557" s="148"/>
      <c r="BP557" s="148"/>
      <c r="BQ557" s="148"/>
      <c r="BR557" s="148"/>
      <c r="BS557" s="148"/>
      <c r="BT557" s="148"/>
      <c r="BU557" s="148"/>
      <c r="BV557" s="149"/>
      <c r="BW557" s="153" t="s">
        <v>124</v>
      </c>
      <c r="BX557" s="154"/>
      <c r="BY557" s="154"/>
      <c r="BZ557" s="154"/>
      <c r="CA557" s="154"/>
      <c r="CB557" s="154"/>
      <c r="CC557" s="154"/>
      <c r="CD557" s="154"/>
      <c r="CE557" s="154"/>
      <c r="CF557" s="154"/>
      <c r="CG557" s="154"/>
      <c r="CH557" s="154"/>
      <c r="CI557" s="154"/>
      <c r="CJ557" s="154"/>
      <c r="CK557" s="154"/>
      <c r="CL557" s="154"/>
      <c r="CM557" s="154"/>
      <c r="CN557" s="154"/>
      <c r="CO557" s="154"/>
      <c r="CP557" s="154"/>
      <c r="CQ557" s="155"/>
      <c r="CR557" s="147" t="s">
        <v>125</v>
      </c>
      <c r="CS557" s="148"/>
      <c r="CT557" s="148"/>
      <c r="CU557" s="148"/>
      <c r="CV557" s="148"/>
      <c r="CW557" s="148"/>
      <c r="CX557" s="148"/>
      <c r="CY557" s="148"/>
      <c r="CZ557" s="148"/>
      <c r="DA557" s="148"/>
      <c r="DB557" s="148"/>
      <c r="DC557" s="148"/>
      <c r="DD557" s="148"/>
      <c r="DE557" s="148"/>
      <c r="DF557" s="148"/>
      <c r="DG557" s="148"/>
      <c r="DH557" s="148"/>
      <c r="DI557" s="148"/>
      <c r="DJ557" s="148"/>
      <c r="DK557" s="148"/>
      <c r="DL557" s="149"/>
      <c r="DM557" s="153" t="s">
        <v>126</v>
      </c>
      <c r="DN557" s="154"/>
      <c r="DO557" s="154"/>
      <c r="DP557" s="154"/>
      <c r="DQ557" s="154"/>
      <c r="DR557" s="154"/>
      <c r="DS557" s="154"/>
      <c r="DT557" s="154"/>
      <c r="DU557" s="154"/>
      <c r="DV557" s="154"/>
      <c r="DW557" s="154"/>
      <c r="DX557" s="154"/>
      <c r="DY557" s="154"/>
      <c r="DZ557" s="154"/>
      <c r="EA557" s="154"/>
      <c r="EB557" s="154"/>
      <c r="EC557" s="154"/>
      <c r="ED557" s="154"/>
      <c r="EE557" s="154"/>
      <c r="EF557" s="154"/>
      <c r="EG557" s="155"/>
      <c r="EH557" s="147" t="s">
        <v>127</v>
      </c>
      <c r="EI557" s="148"/>
      <c r="EJ557" s="148"/>
      <c r="EK557" s="148"/>
      <c r="EL557" s="148"/>
      <c r="EM557" s="148"/>
      <c r="EN557" s="148"/>
      <c r="EO557" s="148"/>
      <c r="EP557" s="148"/>
      <c r="EQ557" s="148"/>
      <c r="ER557" s="148"/>
      <c r="ES557" s="148"/>
      <c r="ET557" s="148"/>
      <c r="EU557" s="148"/>
      <c r="EV557" s="148"/>
      <c r="EW557" s="148"/>
      <c r="EX557" s="148"/>
      <c r="EY557" s="148"/>
      <c r="EZ557" s="148"/>
      <c r="FA557" s="148"/>
      <c r="FB557" s="149"/>
      <c r="FC557" s="153" t="s">
        <v>128</v>
      </c>
      <c r="FD557" s="154"/>
      <c r="FE557" s="154"/>
      <c r="FF557" s="154"/>
      <c r="FG557" s="154"/>
      <c r="FH557" s="154"/>
      <c r="FI557" s="154"/>
      <c r="FJ557" s="154"/>
      <c r="FK557" s="154"/>
      <c r="FL557" s="154"/>
      <c r="FM557" s="154"/>
      <c r="FN557" s="154"/>
      <c r="FO557" s="154"/>
      <c r="FP557" s="154"/>
      <c r="FQ557" s="154"/>
      <c r="FR557" s="154"/>
      <c r="FS557" s="154"/>
      <c r="FT557" s="154"/>
      <c r="FU557" s="154"/>
      <c r="FV557" s="154"/>
      <c r="FW557" s="155"/>
      <c r="FX557" s="147" t="s">
        <v>129</v>
      </c>
      <c r="FY557" s="148"/>
      <c r="FZ557" s="148"/>
      <c r="GA557" s="148"/>
      <c r="GB557" s="148"/>
      <c r="GC557" s="148"/>
      <c r="GD557" s="148"/>
      <c r="GE557" s="148"/>
      <c r="GF557" s="148"/>
      <c r="GG557" s="148"/>
      <c r="GH557" s="148"/>
      <c r="GI557" s="148"/>
      <c r="GJ557" s="148"/>
      <c r="GK557" s="148"/>
      <c r="GL557" s="148"/>
      <c r="GM557" s="148"/>
      <c r="GN557" s="148"/>
      <c r="GO557" s="148"/>
      <c r="GP557" s="148"/>
      <c r="GQ557" s="148"/>
      <c r="GR557" s="149"/>
      <c r="GS557" s="153" t="s">
        <v>130</v>
      </c>
      <c r="GT557" s="154"/>
      <c r="GU557" s="154"/>
      <c r="GV557" s="154"/>
      <c r="GW557" s="154"/>
      <c r="GX557" s="154"/>
      <c r="GY557" s="154"/>
      <c r="GZ557" s="154"/>
      <c r="HA557" s="154"/>
      <c r="HB557" s="154"/>
      <c r="HC557" s="154"/>
      <c r="HD557" s="154"/>
      <c r="HE557" s="154"/>
      <c r="HF557" s="154"/>
      <c r="HG557" s="154"/>
      <c r="HH557" s="154"/>
      <c r="HI557" s="154"/>
      <c r="HJ557" s="154"/>
      <c r="HK557" s="154"/>
      <c r="HL557" s="154"/>
      <c r="HM557" s="155"/>
      <c r="HN557" s="147" t="s">
        <v>131</v>
      </c>
      <c r="HO557" s="148"/>
      <c r="HP557" s="148"/>
      <c r="HQ557" s="148"/>
      <c r="HR557" s="148"/>
      <c r="HS557" s="148"/>
      <c r="HT557" s="148"/>
      <c r="HU557" s="148"/>
      <c r="HV557" s="148"/>
      <c r="HW557" s="148"/>
      <c r="HX557" s="148"/>
      <c r="HY557" s="148"/>
      <c r="HZ557" s="148"/>
      <c r="IA557" s="148"/>
      <c r="IB557" s="148"/>
      <c r="IC557" s="148"/>
      <c r="ID557" s="148"/>
      <c r="IE557" s="148"/>
      <c r="IF557" s="148"/>
      <c r="IG557" s="148"/>
      <c r="IH557" s="149"/>
      <c r="II557" s="153" t="s">
        <v>132</v>
      </c>
      <c r="IJ557" s="154"/>
      <c r="IK557" s="154"/>
      <c r="IL557" s="154"/>
      <c r="IM557" s="154"/>
      <c r="IN557" s="154"/>
      <c r="IO557" s="154"/>
      <c r="IP557" s="154"/>
      <c r="IQ557" s="154"/>
      <c r="IR557" s="154"/>
      <c r="IS557" s="154"/>
      <c r="IT557" s="154"/>
      <c r="IU557" s="154"/>
      <c r="IV557" s="154"/>
      <c r="IW557" s="154"/>
      <c r="IX557" s="154"/>
      <c r="IY557" s="154"/>
      <c r="IZ557" s="154"/>
      <c r="JA557" s="154"/>
      <c r="JB557" s="154"/>
      <c r="JC557" s="155"/>
      <c r="JD557" s="147" t="s">
        <v>175</v>
      </c>
      <c r="JE557" s="148"/>
      <c r="JF557" s="148"/>
      <c r="JG557" s="148"/>
      <c r="JH557" s="148"/>
      <c r="JI557" s="148"/>
      <c r="JJ557" s="148"/>
      <c r="JK557" s="148"/>
      <c r="JL557" s="148"/>
      <c r="JM557" s="148"/>
      <c r="JN557" s="148"/>
      <c r="JO557" s="148"/>
      <c r="JP557" s="148"/>
      <c r="JQ557" s="148"/>
      <c r="JR557" s="148"/>
      <c r="JS557" s="148"/>
      <c r="JT557" s="148"/>
      <c r="JU557" s="148"/>
      <c r="JV557" s="148"/>
      <c r="JW557" s="148"/>
      <c r="JX557" s="149"/>
      <c r="JY557" s="153" t="s">
        <v>133</v>
      </c>
      <c r="JZ557" s="154"/>
      <c r="KA557" s="154"/>
      <c r="KB557" s="154"/>
      <c r="KC557" s="154"/>
      <c r="KD557" s="154"/>
      <c r="KE557" s="154"/>
      <c r="KF557" s="154"/>
      <c r="KG557" s="154"/>
      <c r="KH557" s="154"/>
      <c r="KI557" s="154"/>
      <c r="KJ557" s="154"/>
      <c r="KK557" s="154"/>
      <c r="KL557" s="154"/>
      <c r="KM557" s="154"/>
      <c r="KN557" s="154"/>
      <c r="KO557" s="154"/>
      <c r="KP557" s="154"/>
      <c r="KQ557" s="154"/>
      <c r="KR557" s="154"/>
      <c r="KS557" s="155"/>
      <c r="KT557" s="147" t="s">
        <v>134</v>
      </c>
      <c r="KU557" s="148"/>
      <c r="KV557" s="148"/>
      <c r="KW557" s="148"/>
      <c r="KX557" s="148"/>
      <c r="KY557" s="148"/>
      <c r="KZ557" s="148"/>
      <c r="LA557" s="148"/>
      <c r="LB557" s="148"/>
      <c r="LC557" s="148"/>
      <c r="LD557" s="148"/>
      <c r="LE557" s="148"/>
      <c r="LF557" s="148"/>
      <c r="LG557" s="148"/>
      <c r="LH557" s="148"/>
      <c r="LI557" s="148"/>
      <c r="LJ557" s="148"/>
      <c r="LK557" s="148"/>
      <c r="LL557" s="148"/>
      <c r="LM557" s="148"/>
      <c r="LN557" s="149"/>
      <c r="LO557" s="153" t="s">
        <v>176</v>
      </c>
      <c r="LP557" s="154"/>
      <c r="LQ557" s="154"/>
      <c r="LR557" s="154"/>
      <c r="LS557" s="154"/>
      <c r="LT557" s="154"/>
      <c r="LU557" s="154"/>
      <c r="LV557" s="154"/>
      <c r="LW557" s="154"/>
      <c r="LX557" s="154"/>
      <c r="LY557" s="154"/>
      <c r="LZ557" s="154"/>
      <c r="MA557" s="154"/>
      <c r="MB557" s="154"/>
      <c r="MC557" s="154"/>
      <c r="MD557" s="154"/>
      <c r="ME557" s="154"/>
      <c r="MF557" s="154"/>
      <c r="MG557" s="154"/>
      <c r="MH557" s="154"/>
      <c r="MI557" s="155"/>
      <c r="MJ557" s="147" t="s">
        <v>135</v>
      </c>
      <c r="MK557" s="148"/>
      <c r="ML557" s="148"/>
      <c r="MM557" s="148"/>
      <c r="MN557" s="148"/>
      <c r="MO557" s="148"/>
      <c r="MP557" s="148"/>
      <c r="MQ557" s="148"/>
      <c r="MR557" s="148"/>
      <c r="MS557" s="148"/>
      <c r="MT557" s="148"/>
      <c r="MU557" s="148"/>
      <c r="MV557" s="148"/>
      <c r="MW557" s="148"/>
      <c r="MX557" s="148"/>
      <c r="MY557" s="148"/>
      <c r="MZ557" s="148"/>
      <c r="NA557" s="148"/>
      <c r="NB557" s="148"/>
      <c r="NC557" s="148"/>
      <c r="ND557" s="149"/>
      <c r="NE557" s="153" t="s">
        <v>136</v>
      </c>
      <c r="NF557" s="154"/>
      <c r="NG557" s="154"/>
      <c r="NH557" s="154"/>
      <c r="NI557" s="154"/>
      <c r="NJ557" s="154"/>
      <c r="NK557" s="154"/>
      <c r="NL557" s="154"/>
      <c r="NM557" s="154"/>
      <c r="NN557" s="154"/>
      <c r="NO557" s="154"/>
      <c r="NP557" s="154"/>
      <c r="NQ557" s="154"/>
      <c r="NR557" s="154"/>
      <c r="NS557" s="154"/>
      <c r="NT557" s="154"/>
      <c r="NU557" s="154"/>
      <c r="NV557" s="154"/>
      <c r="NW557" s="154"/>
      <c r="NX557" s="154"/>
      <c r="NY557" s="155"/>
      <c r="NZ557" s="147" t="s">
        <v>137</v>
      </c>
      <c r="OA557" s="148"/>
      <c r="OB557" s="148"/>
      <c r="OC557" s="148"/>
      <c r="OD557" s="148"/>
      <c r="OE557" s="148"/>
      <c r="OF557" s="148"/>
      <c r="OG557" s="148"/>
      <c r="OH557" s="148"/>
      <c r="OI557" s="148"/>
      <c r="OJ557" s="148"/>
      <c r="OK557" s="148"/>
      <c r="OL557" s="148"/>
      <c r="OM557" s="148"/>
      <c r="ON557" s="148"/>
      <c r="OO557" s="148"/>
      <c r="OP557" s="148"/>
      <c r="OQ557" s="148"/>
      <c r="OR557" s="148"/>
      <c r="OS557" s="148"/>
      <c r="OT557" s="149"/>
      <c r="OU557" s="153" t="s">
        <v>138</v>
      </c>
      <c r="OV557" s="154"/>
      <c r="OW557" s="154"/>
      <c r="OX557" s="154"/>
      <c r="OY557" s="154"/>
      <c r="OZ557" s="154"/>
      <c r="PA557" s="154"/>
      <c r="PB557" s="154"/>
      <c r="PC557" s="154"/>
      <c r="PD557" s="154"/>
      <c r="PE557" s="154"/>
      <c r="PF557" s="154"/>
      <c r="PG557" s="154"/>
      <c r="PH557" s="154"/>
      <c r="PI557" s="154"/>
      <c r="PJ557" s="154"/>
      <c r="PK557" s="154"/>
      <c r="PL557" s="154"/>
      <c r="PM557" s="154"/>
      <c r="PN557" s="154"/>
      <c r="PO557" s="155"/>
      <c r="PP557" s="147" t="s">
        <v>139</v>
      </c>
      <c r="PQ557" s="148"/>
      <c r="PR557" s="148"/>
      <c r="PS557" s="148"/>
      <c r="PT557" s="148"/>
      <c r="PU557" s="148"/>
      <c r="PV557" s="148"/>
      <c r="PW557" s="148"/>
      <c r="PX557" s="148"/>
      <c r="PY557" s="148"/>
      <c r="PZ557" s="148"/>
      <c r="QA557" s="148"/>
      <c r="QB557" s="148"/>
      <c r="QC557" s="148"/>
      <c r="QD557" s="148"/>
      <c r="QE557" s="148"/>
      <c r="QF557" s="148"/>
      <c r="QG557" s="148"/>
      <c r="QH557" s="148"/>
      <c r="QI557" s="148"/>
      <c r="QJ557" s="149"/>
      <c r="QK557" s="153" t="s">
        <v>140</v>
      </c>
      <c r="QL557" s="154"/>
      <c r="QM557" s="154"/>
      <c r="QN557" s="154"/>
      <c r="QO557" s="154"/>
      <c r="QP557" s="154"/>
      <c r="QQ557" s="154"/>
      <c r="QR557" s="154"/>
      <c r="QS557" s="154"/>
      <c r="QT557" s="154"/>
      <c r="QU557" s="154"/>
      <c r="QV557" s="154"/>
      <c r="QW557" s="154"/>
      <c r="QX557" s="154"/>
      <c r="QY557" s="154"/>
      <c r="QZ557" s="154"/>
      <c r="RA557" s="154"/>
      <c r="RB557" s="154"/>
      <c r="RC557" s="154"/>
      <c r="RD557" s="154"/>
      <c r="RE557" s="155"/>
      <c r="RF557" s="147" t="s">
        <v>141</v>
      </c>
      <c r="RG557" s="148"/>
      <c r="RH557" s="148"/>
      <c r="RI557" s="148"/>
      <c r="RJ557" s="148"/>
      <c r="RK557" s="148"/>
      <c r="RL557" s="148"/>
      <c r="RM557" s="148"/>
      <c r="RN557" s="148"/>
      <c r="RO557" s="148"/>
      <c r="RP557" s="148"/>
      <c r="RQ557" s="148"/>
      <c r="RR557" s="148"/>
      <c r="RS557" s="148"/>
      <c r="RT557" s="148"/>
      <c r="RU557" s="148"/>
      <c r="RV557" s="148"/>
      <c r="RW557" s="148"/>
      <c r="RX557" s="148"/>
      <c r="RY557" s="148"/>
      <c r="RZ557" s="149"/>
      <c r="SA557" s="153" t="s">
        <v>142</v>
      </c>
      <c r="SB557" s="154"/>
      <c r="SC557" s="154"/>
      <c r="SD557" s="154"/>
      <c r="SE557" s="154"/>
      <c r="SF557" s="154"/>
      <c r="SG557" s="154"/>
      <c r="SH557" s="154"/>
      <c r="SI557" s="154"/>
      <c r="SJ557" s="154"/>
      <c r="SK557" s="154"/>
      <c r="SL557" s="154"/>
      <c r="SM557" s="154"/>
      <c r="SN557" s="154"/>
      <c r="SO557" s="154"/>
      <c r="SP557" s="154"/>
      <c r="SQ557" s="154"/>
      <c r="SR557" s="154"/>
      <c r="SS557" s="154"/>
      <c r="ST557" s="154"/>
      <c r="SU557" s="155"/>
      <c r="SV557" s="147" t="s">
        <v>143</v>
      </c>
      <c r="SW557" s="148"/>
      <c r="SX557" s="148"/>
      <c r="SY557" s="148"/>
      <c r="SZ557" s="148"/>
      <c r="TA557" s="148"/>
      <c r="TB557" s="148"/>
      <c r="TC557" s="148"/>
      <c r="TD557" s="148"/>
      <c r="TE557" s="148"/>
      <c r="TF557" s="148"/>
      <c r="TG557" s="148"/>
      <c r="TH557" s="148"/>
      <c r="TI557" s="148"/>
      <c r="TJ557" s="148"/>
      <c r="TK557" s="148"/>
      <c r="TL557" s="148"/>
      <c r="TM557" s="148"/>
      <c r="TN557" s="148"/>
      <c r="TO557" s="148"/>
      <c r="TP557" s="149"/>
      <c r="TQ557" s="153" t="s">
        <v>212</v>
      </c>
      <c r="TR557" s="154"/>
      <c r="TS557" s="154"/>
      <c r="TT557" s="154"/>
      <c r="TU557" s="154"/>
      <c r="TV557" s="154"/>
      <c r="TW557" s="154"/>
      <c r="TX557" s="154"/>
      <c r="TY557" s="154"/>
      <c r="TZ557" s="154"/>
      <c r="UA557" s="154"/>
      <c r="UB557" s="154"/>
      <c r="UC557" s="154"/>
      <c r="UD557" s="154"/>
      <c r="UE557" s="154"/>
      <c r="UF557" s="154"/>
      <c r="UG557" s="154"/>
      <c r="UH557" s="154"/>
      <c r="UI557" s="154"/>
      <c r="UJ557" s="154"/>
      <c r="UK557" s="155"/>
      <c r="UL557" s="147" t="s">
        <v>144</v>
      </c>
      <c r="UM557" s="148"/>
      <c r="UN557" s="148"/>
      <c r="UO557" s="148"/>
      <c r="UP557" s="148"/>
      <c r="UQ557" s="148"/>
      <c r="UR557" s="148"/>
      <c r="US557" s="148"/>
      <c r="UT557" s="148"/>
      <c r="UU557" s="148"/>
      <c r="UV557" s="148"/>
      <c r="UW557" s="148"/>
      <c r="UX557" s="148"/>
      <c r="UY557" s="148"/>
      <c r="UZ557" s="148"/>
      <c r="VA557" s="148"/>
      <c r="VB557" s="148"/>
      <c r="VC557" s="148"/>
      <c r="VD557" s="148"/>
      <c r="VE557" s="148"/>
      <c r="VF557" s="149"/>
      <c r="VG557" s="153" t="s">
        <v>145</v>
      </c>
      <c r="VH557" s="154"/>
      <c r="VI557" s="154"/>
      <c r="VJ557" s="154"/>
      <c r="VK557" s="154"/>
      <c r="VL557" s="154"/>
      <c r="VM557" s="154"/>
      <c r="VN557" s="154"/>
      <c r="VO557" s="154"/>
      <c r="VP557" s="154"/>
      <c r="VQ557" s="154"/>
      <c r="VR557" s="154"/>
      <c r="VS557" s="154"/>
      <c r="VT557" s="154"/>
      <c r="VU557" s="154"/>
      <c r="VV557" s="154"/>
      <c r="VW557" s="154"/>
      <c r="VX557" s="154"/>
      <c r="VY557" s="154"/>
      <c r="VZ557" s="154"/>
      <c r="WA557" s="155"/>
      <c r="WB557" s="147" t="s">
        <v>146</v>
      </c>
      <c r="WC557" s="148"/>
      <c r="WD557" s="148"/>
      <c r="WE557" s="148"/>
      <c r="WF557" s="148"/>
      <c r="WG557" s="148"/>
      <c r="WH557" s="148"/>
      <c r="WI557" s="148"/>
      <c r="WJ557" s="148"/>
      <c r="WK557" s="148"/>
      <c r="WL557" s="148"/>
      <c r="WM557" s="148"/>
      <c r="WN557" s="148"/>
      <c r="WO557" s="148"/>
      <c r="WP557" s="148"/>
      <c r="WQ557" s="148"/>
      <c r="WR557" s="148"/>
      <c r="WS557" s="148"/>
      <c r="WT557" s="148"/>
      <c r="WU557" s="148"/>
      <c r="WV557" s="149"/>
      <c r="WW557" s="153" t="s">
        <v>147</v>
      </c>
      <c r="WX557" s="154"/>
      <c r="WY557" s="154"/>
      <c r="WZ557" s="154"/>
      <c r="XA557" s="154"/>
      <c r="XB557" s="154"/>
      <c r="XC557" s="154"/>
      <c r="XD557" s="154"/>
      <c r="XE557" s="154"/>
      <c r="XF557" s="154"/>
      <c r="XG557" s="154"/>
      <c r="XH557" s="154"/>
      <c r="XI557" s="154"/>
      <c r="XJ557" s="154"/>
      <c r="XK557" s="154"/>
      <c r="XL557" s="154"/>
      <c r="XM557" s="154"/>
      <c r="XN557" s="154"/>
      <c r="XO557" s="154"/>
      <c r="XP557" s="154"/>
      <c r="XQ557" s="155"/>
      <c r="XR557" s="147" t="s">
        <v>148</v>
      </c>
      <c r="XS557" s="148"/>
      <c r="XT557" s="148"/>
      <c r="XU557" s="148"/>
      <c r="XV557" s="148"/>
      <c r="XW557" s="148"/>
      <c r="XX557" s="148"/>
      <c r="XY557" s="148"/>
      <c r="XZ557" s="148"/>
      <c r="YA557" s="148"/>
      <c r="YB557" s="148"/>
      <c r="YC557" s="148"/>
      <c r="YD557" s="148"/>
      <c r="YE557" s="148"/>
      <c r="YF557" s="148"/>
      <c r="YG557" s="148"/>
      <c r="YH557" s="148"/>
      <c r="YI557" s="148"/>
      <c r="YJ557" s="148"/>
      <c r="YK557" s="148"/>
      <c r="YL557" s="149"/>
      <c r="YM557" s="153" t="s">
        <v>149</v>
      </c>
      <c r="YN557" s="154"/>
      <c r="YO557" s="154"/>
      <c r="YP557" s="154"/>
      <c r="YQ557" s="154"/>
      <c r="YR557" s="154"/>
      <c r="YS557" s="154"/>
      <c r="YT557" s="154"/>
      <c r="YU557" s="154"/>
      <c r="YV557" s="154"/>
      <c r="YW557" s="154"/>
      <c r="YX557" s="154"/>
      <c r="YY557" s="154"/>
      <c r="YZ557" s="154"/>
      <c r="ZA557" s="154"/>
      <c r="ZB557" s="154"/>
      <c r="ZC557" s="154"/>
      <c r="ZD557" s="154"/>
      <c r="ZE557" s="154"/>
      <c r="ZF557" s="154"/>
      <c r="ZG557" s="155"/>
      <c r="ZH557" s="147" t="s">
        <v>150</v>
      </c>
      <c r="ZI557" s="148"/>
      <c r="ZJ557" s="148"/>
      <c r="ZK557" s="148"/>
      <c r="ZL557" s="148"/>
      <c r="ZM557" s="148"/>
      <c r="ZN557" s="148"/>
      <c r="ZO557" s="148"/>
      <c r="ZP557" s="148"/>
      <c r="ZQ557" s="148"/>
      <c r="ZR557" s="148"/>
      <c r="ZS557" s="148"/>
      <c r="ZT557" s="148"/>
      <c r="ZU557" s="148"/>
      <c r="ZV557" s="148"/>
      <c r="ZW557" s="148"/>
      <c r="ZX557" s="148"/>
      <c r="ZY557" s="148"/>
      <c r="ZZ557" s="148"/>
      <c r="AAA557" s="148"/>
      <c r="AAB557" s="149"/>
      <c r="AAC557" s="153" t="s">
        <v>177</v>
      </c>
      <c r="AAD557" s="154"/>
      <c r="AAE557" s="154"/>
      <c r="AAF557" s="154"/>
      <c r="AAG557" s="154"/>
      <c r="AAH557" s="154"/>
      <c r="AAI557" s="154"/>
      <c r="AAJ557" s="154"/>
      <c r="AAK557" s="154"/>
      <c r="AAL557" s="154"/>
      <c r="AAM557" s="154"/>
      <c r="AAN557" s="154"/>
      <c r="AAO557" s="154"/>
      <c r="AAP557" s="154"/>
      <c r="AAQ557" s="154"/>
      <c r="AAR557" s="154"/>
      <c r="AAS557" s="154"/>
      <c r="AAT557" s="154"/>
      <c r="AAU557" s="154"/>
      <c r="AAV557" s="154"/>
      <c r="AAW557" s="155"/>
      <c r="AAX557" s="147" t="s">
        <v>151</v>
      </c>
      <c r="AAY557" s="148"/>
      <c r="AAZ557" s="148"/>
      <c r="ABA557" s="148"/>
      <c r="ABB557" s="148"/>
      <c r="ABC557" s="148"/>
      <c r="ABD557" s="148"/>
      <c r="ABE557" s="148"/>
      <c r="ABF557" s="148"/>
      <c r="ABG557" s="148"/>
      <c r="ABH557" s="148"/>
      <c r="ABI557" s="148"/>
      <c r="ABJ557" s="148"/>
      <c r="ABK557" s="148"/>
      <c r="ABL557" s="148"/>
      <c r="ABM557" s="148"/>
      <c r="ABN557" s="148"/>
      <c r="ABO557" s="148"/>
      <c r="ABP557" s="148"/>
      <c r="ABQ557" s="148"/>
      <c r="ABR557" s="149"/>
      <c r="ABS557" s="153" t="s">
        <v>152</v>
      </c>
      <c r="ABT557" s="154"/>
      <c r="ABU557" s="154"/>
      <c r="ABV557" s="154"/>
      <c r="ABW557" s="154"/>
      <c r="ABX557" s="154"/>
      <c r="ABY557" s="154"/>
      <c r="ABZ557" s="154"/>
      <c r="ACA557" s="154"/>
      <c r="ACB557" s="154"/>
      <c r="ACC557" s="154"/>
      <c r="ACD557" s="154"/>
      <c r="ACE557" s="154"/>
      <c r="ACF557" s="154"/>
      <c r="ACG557" s="154"/>
      <c r="ACH557" s="154"/>
      <c r="ACI557" s="154"/>
      <c r="ACJ557" s="154"/>
      <c r="ACK557" s="154"/>
      <c r="ACL557" s="154"/>
      <c r="ACM557" s="155"/>
      <c r="ACN557" s="147" t="s">
        <v>153</v>
      </c>
      <c r="ACO557" s="148"/>
      <c r="ACP557" s="148"/>
      <c r="ACQ557" s="148"/>
      <c r="ACR557" s="148"/>
      <c r="ACS557" s="148"/>
      <c r="ACT557" s="148"/>
      <c r="ACU557" s="148"/>
      <c r="ACV557" s="148"/>
      <c r="ACW557" s="148"/>
      <c r="ACX557" s="148"/>
      <c r="ACY557" s="148"/>
      <c r="ACZ557" s="148"/>
      <c r="ADA557" s="148"/>
      <c r="ADB557" s="148"/>
      <c r="ADC557" s="148"/>
      <c r="ADD557" s="148"/>
      <c r="ADE557" s="148"/>
      <c r="ADF557" s="148"/>
      <c r="ADG557" s="148"/>
      <c r="ADH557" s="149"/>
      <c r="ADI557" s="153" t="s">
        <v>219</v>
      </c>
      <c r="ADJ557" s="154"/>
      <c r="ADK557" s="154"/>
      <c r="ADL557" s="154"/>
      <c r="ADM557" s="154"/>
      <c r="ADN557" s="154"/>
      <c r="ADO557" s="154"/>
      <c r="ADP557" s="154"/>
      <c r="ADQ557" s="154"/>
      <c r="ADR557" s="154"/>
      <c r="ADS557" s="154"/>
      <c r="ADT557" s="154"/>
      <c r="ADU557" s="154"/>
      <c r="ADV557" s="154"/>
      <c r="ADW557" s="154"/>
      <c r="ADX557" s="154"/>
      <c r="ADY557" s="154"/>
      <c r="ADZ557" s="154"/>
      <c r="AEA557" s="154"/>
      <c r="AEB557" s="154"/>
      <c r="AEC557" s="155"/>
      <c r="AED557" s="147" t="s">
        <v>154</v>
      </c>
      <c r="AEE557" s="148"/>
      <c r="AEF557" s="148"/>
      <c r="AEG557" s="148"/>
      <c r="AEH557" s="148"/>
      <c r="AEI557" s="148"/>
      <c r="AEJ557" s="148"/>
      <c r="AEK557" s="148"/>
      <c r="AEL557" s="148"/>
      <c r="AEM557" s="148"/>
      <c r="AEN557" s="148"/>
      <c r="AEO557" s="148"/>
      <c r="AEP557" s="148"/>
      <c r="AEQ557" s="148"/>
      <c r="AER557" s="148"/>
      <c r="AES557" s="148"/>
      <c r="AET557" s="148"/>
      <c r="AEU557" s="148"/>
      <c r="AEV557" s="148"/>
      <c r="AEW557" s="148"/>
      <c r="AEX557" s="149"/>
      <c r="AEY557" s="153" t="s">
        <v>208</v>
      </c>
      <c r="AEZ557" s="154"/>
      <c r="AFA557" s="154"/>
      <c r="AFB557" s="154"/>
      <c r="AFC557" s="154"/>
      <c r="AFD557" s="154"/>
      <c r="AFE557" s="154"/>
      <c r="AFF557" s="154"/>
      <c r="AFG557" s="154"/>
      <c r="AFH557" s="154"/>
      <c r="AFI557" s="154"/>
      <c r="AFJ557" s="154"/>
      <c r="AFK557" s="154"/>
      <c r="AFL557" s="154"/>
      <c r="AFM557" s="154"/>
      <c r="AFN557" s="154"/>
      <c r="AFO557" s="154"/>
      <c r="AFP557" s="154"/>
      <c r="AFQ557" s="154"/>
      <c r="AFR557" s="154"/>
      <c r="AFS557" s="155"/>
      <c r="AFT557" s="147" t="s">
        <v>155</v>
      </c>
      <c r="AFU557" s="148"/>
      <c r="AFV557" s="148"/>
      <c r="AFW557" s="148"/>
      <c r="AFX557" s="148"/>
      <c r="AFY557" s="148"/>
      <c r="AFZ557" s="148"/>
      <c r="AGA557" s="148"/>
      <c r="AGB557" s="148"/>
      <c r="AGC557" s="148"/>
      <c r="AGD557" s="148"/>
      <c r="AGE557" s="148"/>
      <c r="AGF557" s="148"/>
      <c r="AGG557" s="148"/>
      <c r="AGH557" s="148"/>
      <c r="AGI557" s="148"/>
      <c r="AGJ557" s="148"/>
      <c r="AGK557" s="148"/>
      <c r="AGL557" s="148"/>
      <c r="AGM557" s="148"/>
      <c r="AGN557" s="149"/>
      <c r="AGO557" s="153" t="s">
        <v>156</v>
      </c>
      <c r="AGP557" s="154"/>
      <c r="AGQ557" s="154"/>
      <c r="AGR557" s="154"/>
      <c r="AGS557" s="154"/>
      <c r="AGT557" s="154"/>
      <c r="AGU557" s="154"/>
      <c r="AGV557" s="154"/>
      <c r="AGW557" s="154"/>
      <c r="AGX557" s="154"/>
      <c r="AGY557" s="154"/>
      <c r="AGZ557" s="154"/>
      <c r="AHA557" s="154"/>
      <c r="AHB557" s="154"/>
      <c r="AHC557" s="154"/>
      <c r="AHD557" s="154"/>
      <c r="AHE557" s="154"/>
      <c r="AHF557" s="154"/>
      <c r="AHG557" s="154"/>
      <c r="AHH557" s="154"/>
      <c r="AHI557" s="155"/>
      <c r="AHJ557" s="147" t="s">
        <v>157</v>
      </c>
      <c r="AHK557" s="148"/>
      <c r="AHL557" s="148"/>
      <c r="AHM557" s="148"/>
      <c r="AHN557" s="148"/>
      <c r="AHO557" s="148"/>
      <c r="AHP557" s="148"/>
      <c r="AHQ557" s="148"/>
      <c r="AHR557" s="148"/>
      <c r="AHS557" s="148"/>
      <c r="AHT557" s="148"/>
      <c r="AHU557" s="148"/>
      <c r="AHV557" s="148"/>
      <c r="AHW557" s="148"/>
      <c r="AHX557" s="148"/>
      <c r="AHY557" s="148"/>
      <c r="AHZ557" s="148"/>
      <c r="AIA557" s="148"/>
      <c r="AIB557" s="148"/>
      <c r="AIC557" s="148"/>
      <c r="AID557" s="149"/>
      <c r="AIE557" s="153" t="s">
        <v>158</v>
      </c>
      <c r="AIF557" s="154"/>
      <c r="AIG557" s="154"/>
      <c r="AIH557" s="154"/>
      <c r="AII557" s="154"/>
      <c r="AIJ557" s="154"/>
      <c r="AIK557" s="154"/>
      <c r="AIL557" s="154"/>
      <c r="AIM557" s="154"/>
      <c r="AIN557" s="154"/>
      <c r="AIO557" s="154"/>
      <c r="AIP557" s="154"/>
      <c r="AIQ557" s="154"/>
      <c r="AIR557" s="154"/>
      <c r="AIS557" s="154"/>
      <c r="AIT557" s="154"/>
      <c r="AIU557" s="154"/>
      <c r="AIV557" s="154"/>
      <c r="AIW557" s="154"/>
      <c r="AIX557" s="154"/>
      <c r="AIY557" s="155"/>
      <c r="AIZ557" s="147" t="s">
        <v>159</v>
      </c>
      <c r="AJA557" s="148"/>
      <c r="AJB557" s="148"/>
      <c r="AJC557" s="148"/>
      <c r="AJD557" s="148"/>
      <c r="AJE557" s="148"/>
      <c r="AJF557" s="148"/>
      <c r="AJG557" s="148"/>
      <c r="AJH557" s="148"/>
      <c r="AJI557" s="148"/>
      <c r="AJJ557" s="148"/>
      <c r="AJK557" s="148"/>
      <c r="AJL557" s="148"/>
      <c r="AJM557" s="148"/>
      <c r="AJN557" s="148"/>
      <c r="AJO557" s="148"/>
      <c r="AJP557" s="148"/>
      <c r="AJQ557" s="148"/>
      <c r="AJR557" s="148"/>
      <c r="AJS557" s="148"/>
      <c r="AJT557" s="149"/>
      <c r="AJU557" s="153" t="s">
        <v>160</v>
      </c>
      <c r="AJV557" s="154"/>
      <c r="AJW557" s="154"/>
      <c r="AJX557" s="154"/>
      <c r="AJY557" s="154"/>
      <c r="AJZ557" s="154"/>
      <c r="AKA557" s="154"/>
      <c r="AKB557" s="154"/>
      <c r="AKC557" s="154"/>
      <c r="AKD557" s="154"/>
      <c r="AKE557" s="154"/>
      <c r="AKF557" s="154"/>
      <c r="AKG557" s="154"/>
      <c r="AKH557" s="154"/>
      <c r="AKI557" s="154"/>
      <c r="AKJ557" s="154"/>
      <c r="AKK557" s="154"/>
      <c r="AKL557" s="154"/>
      <c r="AKM557" s="154"/>
      <c r="AKN557" s="154"/>
      <c r="AKO557" s="155"/>
      <c r="AKP557" s="147" t="s">
        <v>161</v>
      </c>
      <c r="AKQ557" s="148"/>
      <c r="AKR557" s="148"/>
      <c r="AKS557" s="148"/>
      <c r="AKT557" s="148"/>
      <c r="AKU557" s="148"/>
      <c r="AKV557" s="148"/>
      <c r="AKW557" s="148"/>
      <c r="AKX557" s="148"/>
      <c r="AKY557" s="148"/>
      <c r="AKZ557" s="148"/>
      <c r="ALA557" s="148"/>
      <c r="ALB557" s="148"/>
      <c r="ALC557" s="148"/>
      <c r="ALD557" s="148"/>
      <c r="ALE557" s="148"/>
      <c r="ALF557" s="148"/>
      <c r="ALG557" s="148"/>
      <c r="ALH557" s="148"/>
      <c r="ALI557" s="148"/>
      <c r="ALJ557" s="149"/>
      <c r="ALK557" s="153" t="s">
        <v>162</v>
      </c>
      <c r="ALL557" s="154"/>
      <c r="ALM557" s="154"/>
      <c r="ALN557" s="154"/>
      <c r="ALO557" s="154"/>
      <c r="ALP557" s="154"/>
      <c r="ALQ557" s="154"/>
      <c r="ALR557" s="154"/>
      <c r="ALS557" s="154"/>
      <c r="ALT557" s="154"/>
      <c r="ALU557" s="154"/>
      <c r="ALV557" s="154"/>
      <c r="ALW557" s="154"/>
      <c r="ALX557" s="154"/>
      <c r="ALY557" s="154"/>
      <c r="ALZ557" s="154"/>
      <c r="AMA557" s="154"/>
      <c r="AMB557" s="154"/>
      <c r="AMC557" s="154"/>
      <c r="AMD557" s="154"/>
      <c r="AME557" s="155"/>
      <c r="AMF557" s="147" t="s">
        <v>163</v>
      </c>
      <c r="AMG557" s="148"/>
      <c r="AMH557" s="148"/>
      <c r="AMI557" s="148"/>
      <c r="AMJ557" s="148"/>
      <c r="AMK557" s="148"/>
      <c r="AML557" s="148"/>
      <c r="AMM557" s="148"/>
      <c r="AMN557" s="148"/>
      <c r="AMO557" s="148"/>
      <c r="AMP557" s="148"/>
      <c r="AMQ557" s="148"/>
      <c r="AMR557" s="148"/>
      <c r="AMS557" s="148"/>
      <c r="AMT557" s="148"/>
      <c r="AMU557" s="148"/>
      <c r="AMV557" s="148"/>
      <c r="AMW557" s="148"/>
      <c r="AMX557" s="148"/>
      <c r="AMY557" s="148"/>
      <c r="AMZ557" s="149"/>
      <c r="ANA557" s="153" t="s">
        <v>173</v>
      </c>
      <c r="ANB557" s="154"/>
      <c r="ANC557" s="154"/>
      <c r="AND557" s="154"/>
      <c r="ANE557" s="154"/>
      <c r="ANF557" s="154"/>
      <c r="ANG557" s="154"/>
      <c r="ANH557" s="154"/>
      <c r="ANI557" s="154"/>
      <c r="ANJ557" s="154"/>
      <c r="ANK557" s="154"/>
      <c r="ANL557" s="154"/>
      <c r="ANM557" s="154"/>
      <c r="ANN557" s="154"/>
      <c r="ANO557" s="154"/>
      <c r="ANP557" s="154"/>
      <c r="ANQ557" s="154"/>
      <c r="ANR557" s="154"/>
      <c r="ANS557" s="154"/>
      <c r="ANT557" s="154"/>
      <c r="ANU557" s="155"/>
      <c r="ANV557" s="147" t="s">
        <v>164</v>
      </c>
      <c r="ANW557" s="148"/>
      <c r="ANX557" s="148"/>
      <c r="ANY557" s="148"/>
      <c r="ANZ557" s="148"/>
      <c r="AOA557" s="148"/>
      <c r="AOB557" s="148"/>
      <c r="AOC557" s="148"/>
      <c r="AOD557" s="148"/>
      <c r="AOE557" s="148"/>
      <c r="AOF557" s="148"/>
      <c r="AOG557" s="148"/>
      <c r="AOH557" s="148"/>
      <c r="AOI557" s="148"/>
      <c r="AOJ557" s="148"/>
      <c r="AOK557" s="148"/>
      <c r="AOL557" s="148"/>
      <c r="AOM557" s="148"/>
      <c r="AON557" s="148"/>
      <c r="AOO557" s="148"/>
      <c r="AOP557" s="149"/>
      <c r="AOQ557" s="150" t="s">
        <v>165</v>
      </c>
      <c r="AOR557" s="151"/>
      <c r="AOS557" s="151"/>
      <c r="AOT557" s="151"/>
      <c r="AOU557" s="151"/>
      <c r="AOV557" s="151"/>
      <c r="AOW557" s="151"/>
      <c r="AOX557" s="151"/>
      <c r="AOY557" s="151"/>
      <c r="AOZ557" s="151"/>
      <c r="APA557" s="151"/>
      <c r="APB557" s="151"/>
      <c r="APC557" s="151"/>
      <c r="APD557" s="151"/>
      <c r="APE557" s="151"/>
      <c r="APF557" s="151"/>
      <c r="APG557" s="151"/>
      <c r="APH557" s="151"/>
      <c r="API557" s="151"/>
      <c r="APJ557" s="151"/>
      <c r="APK557" s="152"/>
      <c r="APL557" s="147" t="s">
        <v>166</v>
      </c>
      <c r="APM557" s="148"/>
      <c r="APN557" s="148"/>
      <c r="APO557" s="148"/>
      <c r="APP557" s="148"/>
      <c r="APQ557" s="148"/>
      <c r="APR557" s="148"/>
      <c r="APS557" s="148"/>
      <c r="APT557" s="148"/>
      <c r="APU557" s="148"/>
      <c r="APV557" s="148"/>
      <c r="APW557" s="148"/>
      <c r="APX557" s="148"/>
      <c r="APY557" s="148"/>
      <c r="APZ557" s="148"/>
      <c r="AQA557" s="148"/>
      <c r="AQB557" s="148"/>
      <c r="AQC557" s="148"/>
      <c r="AQD557" s="148"/>
      <c r="AQE557" s="148"/>
      <c r="AQF557" s="149"/>
      <c r="AQG557" s="150" t="s">
        <v>167</v>
      </c>
      <c r="AQH557" s="151"/>
      <c r="AQI557" s="151"/>
      <c r="AQJ557" s="151"/>
      <c r="AQK557" s="151"/>
      <c r="AQL557" s="151"/>
      <c r="AQM557" s="151"/>
      <c r="AQN557" s="151"/>
      <c r="AQO557" s="151"/>
      <c r="AQP557" s="151"/>
      <c r="AQQ557" s="151"/>
      <c r="AQR557" s="151"/>
      <c r="AQS557" s="151"/>
      <c r="AQT557" s="151"/>
      <c r="AQU557" s="151"/>
      <c r="AQV557" s="151"/>
      <c r="AQW557" s="151"/>
      <c r="AQX557" s="151"/>
      <c r="AQY557" s="151"/>
      <c r="AQZ557" s="151"/>
      <c r="ARA557" s="152"/>
      <c r="ARB557" s="147" t="s">
        <v>168</v>
      </c>
      <c r="ARC557" s="148"/>
      <c r="ARD557" s="148"/>
      <c r="ARE557" s="148"/>
      <c r="ARF557" s="148"/>
      <c r="ARG557" s="148"/>
      <c r="ARH557" s="148"/>
      <c r="ARI557" s="148"/>
      <c r="ARJ557" s="148"/>
      <c r="ARK557" s="148"/>
      <c r="ARL557" s="148"/>
      <c r="ARM557" s="148"/>
      <c r="ARN557" s="148"/>
      <c r="ARO557" s="148"/>
      <c r="ARP557" s="148"/>
      <c r="ARQ557" s="148"/>
      <c r="ARR557" s="148"/>
      <c r="ARS557" s="148"/>
      <c r="ART557" s="148"/>
      <c r="ARU557" s="148"/>
      <c r="ARV557" s="149"/>
      <c r="ARW557" s="150" t="s">
        <v>169</v>
      </c>
      <c r="ARX557" s="151"/>
      <c r="ARY557" s="151"/>
      <c r="ARZ557" s="151"/>
      <c r="ASA557" s="151"/>
      <c r="ASB557" s="151"/>
      <c r="ASC557" s="151"/>
      <c r="ASD557" s="151"/>
      <c r="ASE557" s="151"/>
      <c r="ASF557" s="151"/>
      <c r="ASG557" s="151"/>
      <c r="ASH557" s="151"/>
      <c r="ASI557" s="151"/>
      <c r="ASJ557" s="151"/>
      <c r="ASK557" s="151"/>
      <c r="ASL557" s="151"/>
      <c r="ASM557" s="151"/>
      <c r="ASN557" s="151"/>
      <c r="ASO557" s="151"/>
      <c r="ASP557" s="151"/>
      <c r="ASQ557" s="152"/>
      <c r="ASR557" s="147" t="s">
        <v>170</v>
      </c>
      <c r="ASS557" s="148"/>
      <c r="AST557" s="148"/>
      <c r="ASU557" s="148"/>
      <c r="ASV557" s="148"/>
      <c r="ASW557" s="148"/>
      <c r="ASX557" s="148"/>
      <c r="ASY557" s="148"/>
      <c r="ASZ557" s="148"/>
      <c r="ATA557" s="148"/>
      <c r="ATB557" s="148"/>
      <c r="ATC557" s="148"/>
      <c r="ATD557" s="148"/>
      <c r="ATE557" s="148"/>
      <c r="ATF557" s="148"/>
      <c r="ATG557" s="148"/>
      <c r="ATH557" s="148"/>
      <c r="ATI557" s="148"/>
      <c r="ATJ557" s="148"/>
      <c r="ATK557" s="148"/>
      <c r="ATL557" s="149"/>
      <c r="ATM557" s="150" t="s">
        <v>171</v>
      </c>
      <c r="ATN557" s="151"/>
      <c r="ATO557" s="151"/>
      <c r="ATP557" s="151"/>
      <c r="ATQ557" s="151"/>
      <c r="ATR557" s="151"/>
      <c r="ATS557" s="151"/>
      <c r="ATT557" s="151"/>
      <c r="ATU557" s="151"/>
      <c r="ATV557" s="151"/>
      <c r="ATW557" s="151"/>
      <c r="ATX557" s="151"/>
      <c r="ATY557" s="151"/>
      <c r="ATZ557" s="151"/>
      <c r="AUA557" s="151"/>
      <c r="AUB557" s="151"/>
      <c r="AUC557" s="151"/>
      <c r="AUD557" s="151"/>
      <c r="AUE557" s="151"/>
      <c r="AUF557" s="151"/>
      <c r="AUG557" s="152"/>
      <c r="AUH557" s="147" t="s">
        <v>172</v>
      </c>
      <c r="AUI557" s="148"/>
      <c r="AUJ557" s="148"/>
      <c r="AUK557" s="148"/>
      <c r="AUL557" s="148"/>
      <c r="AUM557" s="148"/>
      <c r="AUN557" s="148"/>
      <c r="AUO557" s="148"/>
      <c r="AUP557" s="148"/>
      <c r="AUQ557" s="148"/>
      <c r="AUR557" s="148"/>
      <c r="AUS557" s="148"/>
      <c r="AUT557" s="148"/>
      <c r="AUU557" s="148"/>
      <c r="AUV557" s="148"/>
      <c r="AUW557" s="148"/>
      <c r="AUX557" s="148"/>
      <c r="AUY557" s="148"/>
      <c r="AUZ557" s="148"/>
      <c r="AVA557" s="148"/>
      <c r="AVB557" s="149"/>
      <c r="AVC557" s="150" t="s">
        <v>209</v>
      </c>
      <c r="AVD557" s="151"/>
      <c r="AVE557" s="151"/>
      <c r="AVF557" s="151"/>
      <c r="AVG557" s="151"/>
      <c r="AVH557" s="151"/>
      <c r="AVI557" s="151"/>
      <c r="AVJ557" s="151"/>
      <c r="AVK557" s="151"/>
      <c r="AVL557" s="151"/>
      <c r="AVM557" s="151"/>
      <c r="AVN557" s="151"/>
      <c r="AVO557" s="151"/>
      <c r="AVP557" s="151"/>
      <c r="AVQ557" s="151"/>
      <c r="AVR557" s="151"/>
      <c r="AVS557" s="151"/>
      <c r="AVT557" s="151"/>
      <c r="AVU557" s="151"/>
      <c r="AVV557" s="151"/>
      <c r="AVW557" s="152"/>
    </row>
    <row r="558" spans="1:1271" ht="45.75" customHeight="1">
      <c r="A558" s="158"/>
      <c r="B558" s="158"/>
      <c r="C558" s="159"/>
      <c r="D558" s="162"/>
      <c r="E558" s="163"/>
      <c r="F558" s="136" t="s">
        <v>206</v>
      </c>
      <c r="G558" s="137"/>
      <c r="H558" s="138"/>
      <c r="I558" s="136" t="s">
        <v>207</v>
      </c>
      <c r="J558" s="137"/>
      <c r="K558" s="138"/>
      <c r="L558" s="144" t="s">
        <v>189</v>
      </c>
      <c r="M558" s="145"/>
      <c r="N558" s="146"/>
      <c r="O558" s="144" t="s">
        <v>190</v>
      </c>
      <c r="P558" s="145"/>
      <c r="Q558" s="146"/>
      <c r="R558" s="144" t="s">
        <v>191</v>
      </c>
      <c r="S558" s="145"/>
      <c r="T558" s="146"/>
      <c r="U558" s="144" t="s">
        <v>192</v>
      </c>
      <c r="V558" s="145"/>
      <c r="W558" s="146"/>
      <c r="X558" s="144" t="s">
        <v>193</v>
      </c>
      <c r="Y558" s="145"/>
      <c r="Z558" s="146"/>
      <c r="AA558" s="144" t="s">
        <v>194</v>
      </c>
      <c r="AB558" s="145"/>
      <c r="AC558" s="146"/>
      <c r="AD558" s="144" t="s">
        <v>195</v>
      </c>
      <c r="AE558" s="145"/>
      <c r="AF558" s="146"/>
      <c r="AG558" s="136" t="s">
        <v>189</v>
      </c>
      <c r="AH558" s="137"/>
      <c r="AI558" s="138"/>
      <c r="AJ558" s="136" t="s">
        <v>190</v>
      </c>
      <c r="AK558" s="137"/>
      <c r="AL558" s="138"/>
      <c r="AM558" s="136" t="s">
        <v>191</v>
      </c>
      <c r="AN558" s="137"/>
      <c r="AO558" s="138"/>
      <c r="AP558" s="136" t="s">
        <v>192</v>
      </c>
      <c r="AQ558" s="137"/>
      <c r="AR558" s="138"/>
      <c r="AS558" s="136" t="s">
        <v>193</v>
      </c>
      <c r="AT558" s="137"/>
      <c r="AU558" s="138"/>
      <c r="AV558" s="136" t="s">
        <v>194</v>
      </c>
      <c r="AW558" s="137"/>
      <c r="AX558" s="138"/>
      <c r="AY558" s="136" t="s">
        <v>195</v>
      </c>
      <c r="AZ558" s="137"/>
      <c r="BA558" s="138"/>
      <c r="BB558" s="144" t="s">
        <v>189</v>
      </c>
      <c r="BC558" s="145"/>
      <c r="BD558" s="146"/>
      <c r="BE558" s="144" t="s">
        <v>190</v>
      </c>
      <c r="BF558" s="145"/>
      <c r="BG558" s="146"/>
      <c r="BH558" s="144" t="s">
        <v>191</v>
      </c>
      <c r="BI558" s="145"/>
      <c r="BJ558" s="146"/>
      <c r="BK558" s="144" t="s">
        <v>192</v>
      </c>
      <c r="BL558" s="145"/>
      <c r="BM558" s="146"/>
      <c r="BN558" s="144" t="s">
        <v>193</v>
      </c>
      <c r="BO558" s="145"/>
      <c r="BP558" s="146"/>
      <c r="BQ558" s="144" t="s">
        <v>194</v>
      </c>
      <c r="BR558" s="145"/>
      <c r="BS558" s="146"/>
      <c r="BT558" s="144" t="s">
        <v>195</v>
      </c>
      <c r="BU558" s="145"/>
      <c r="BV558" s="146"/>
      <c r="BW558" s="136" t="s">
        <v>189</v>
      </c>
      <c r="BX558" s="137"/>
      <c r="BY558" s="138"/>
      <c r="BZ558" s="136" t="s">
        <v>190</v>
      </c>
      <c r="CA558" s="137"/>
      <c r="CB558" s="138"/>
      <c r="CC558" s="136" t="s">
        <v>191</v>
      </c>
      <c r="CD558" s="137"/>
      <c r="CE558" s="138"/>
      <c r="CF558" s="136" t="s">
        <v>192</v>
      </c>
      <c r="CG558" s="137"/>
      <c r="CH558" s="138"/>
      <c r="CI558" s="136" t="s">
        <v>193</v>
      </c>
      <c r="CJ558" s="137"/>
      <c r="CK558" s="138"/>
      <c r="CL558" s="136" t="s">
        <v>194</v>
      </c>
      <c r="CM558" s="137"/>
      <c r="CN558" s="138"/>
      <c r="CO558" s="136" t="s">
        <v>195</v>
      </c>
      <c r="CP558" s="137"/>
      <c r="CQ558" s="138"/>
      <c r="CR558" s="144" t="s">
        <v>189</v>
      </c>
      <c r="CS558" s="145"/>
      <c r="CT558" s="146"/>
      <c r="CU558" s="144" t="s">
        <v>190</v>
      </c>
      <c r="CV558" s="145"/>
      <c r="CW558" s="146"/>
      <c r="CX558" s="144" t="s">
        <v>191</v>
      </c>
      <c r="CY558" s="145"/>
      <c r="CZ558" s="146"/>
      <c r="DA558" s="144" t="s">
        <v>192</v>
      </c>
      <c r="DB558" s="145"/>
      <c r="DC558" s="146"/>
      <c r="DD558" s="144" t="s">
        <v>193</v>
      </c>
      <c r="DE558" s="145"/>
      <c r="DF558" s="146"/>
      <c r="DG558" s="144" t="s">
        <v>194</v>
      </c>
      <c r="DH558" s="145"/>
      <c r="DI558" s="146"/>
      <c r="DJ558" s="144" t="s">
        <v>195</v>
      </c>
      <c r="DK558" s="145"/>
      <c r="DL558" s="146"/>
      <c r="DM558" s="136" t="s">
        <v>189</v>
      </c>
      <c r="DN558" s="137"/>
      <c r="DO558" s="138"/>
      <c r="DP558" s="136" t="s">
        <v>190</v>
      </c>
      <c r="DQ558" s="137"/>
      <c r="DR558" s="138"/>
      <c r="DS558" s="136" t="s">
        <v>191</v>
      </c>
      <c r="DT558" s="137"/>
      <c r="DU558" s="138"/>
      <c r="DV558" s="136" t="s">
        <v>192</v>
      </c>
      <c r="DW558" s="137"/>
      <c r="DX558" s="138"/>
      <c r="DY558" s="136" t="s">
        <v>193</v>
      </c>
      <c r="DZ558" s="137"/>
      <c r="EA558" s="138"/>
      <c r="EB558" s="136" t="s">
        <v>194</v>
      </c>
      <c r="EC558" s="137"/>
      <c r="ED558" s="138"/>
      <c r="EE558" s="136" t="s">
        <v>195</v>
      </c>
      <c r="EF558" s="137"/>
      <c r="EG558" s="138"/>
      <c r="EH558" s="144" t="s">
        <v>189</v>
      </c>
      <c r="EI558" s="145"/>
      <c r="EJ558" s="146"/>
      <c r="EK558" s="144" t="s">
        <v>190</v>
      </c>
      <c r="EL558" s="145"/>
      <c r="EM558" s="146"/>
      <c r="EN558" s="144" t="s">
        <v>191</v>
      </c>
      <c r="EO558" s="145"/>
      <c r="EP558" s="146"/>
      <c r="EQ558" s="144" t="s">
        <v>192</v>
      </c>
      <c r="ER558" s="145"/>
      <c r="ES558" s="146"/>
      <c r="ET558" s="144" t="s">
        <v>193</v>
      </c>
      <c r="EU558" s="145"/>
      <c r="EV558" s="146"/>
      <c r="EW558" s="144" t="s">
        <v>194</v>
      </c>
      <c r="EX558" s="145"/>
      <c r="EY558" s="146"/>
      <c r="EZ558" s="144" t="s">
        <v>195</v>
      </c>
      <c r="FA558" s="145"/>
      <c r="FB558" s="146"/>
      <c r="FC558" s="136" t="s">
        <v>189</v>
      </c>
      <c r="FD558" s="137"/>
      <c r="FE558" s="138"/>
      <c r="FF558" s="136" t="s">
        <v>190</v>
      </c>
      <c r="FG558" s="137"/>
      <c r="FH558" s="138"/>
      <c r="FI558" s="136" t="s">
        <v>191</v>
      </c>
      <c r="FJ558" s="137"/>
      <c r="FK558" s="138"/>
      <c r="FL558" s="136" t="s">
        <v>192</v>
      </c>
      <c r="FM558" s="137"/>
      <c r="FN558" s="138"/>
      <c r="FO558" s="136" t="s">
        <v>193</v>
      </c>
      <c r="FP558" s="137"/>
      <c r="FQ558" s="138"/>
      <c r="FR558" s="136" t="s">
        <v>194</v>
      </c>
      <c r="FS558" s="137"/>
      <c r="FT558" s="138"/>
      <c r="FU558" s="136" t="s">
        <v>195</v>
      </c>
      <c r="FV558" s="137"/>
      <c r="FW558" s="138"/>
      <c r="FX558" s="144" t="s">
        <v>189</v>
      </c>
      <c r="FY558" s="145"/>
      <c r="FZ558" s="146"/>
      <c r="GA558" s="144" t="s">
        <v>190</v>
      </c>
      <c r="GB558" s="145"/>
      <c r="GC558" s="146"/>
      <c r="GD558" s="144" t="s">
        <v>191</v>
      </c>
      <c r="GE558" s="145"/>
      <c r="GF558" s="146"/>
      <c r="GG558" s="144" t="s">
        <v>192</v>
      </c>
      <c r="GH558" s="145"/>
      <c r="GI558" s="146"/>
      <c r="GJ558" s="144" t="s">
        <v>193</v>
      </c>
      <c r="GK558" s="145"/>
      <c r="GL558" s="146"/>
      <c r="GM558" s="144" t="s">
        <v>194</v>
      </c>
      <c r="GN558" s="145"/>
      <c r="GO558" s="146"/>
      <c r="GP558" s="144" t="s">
        <v>195</v>
      </c>
      <c r="GQ558" s="145"/>
      <c r="GR558" s="146"/>
      <c r="GS558" s="136" t="s">
        <v>189</v>
      </c>
      <c r="GT558" s="137"/>
      <c r="GU558" s="138"/>
      <c r="GV558" s="136" t="s">
        <v>190</v>
      </c>
      <c r="GW558" s="137"/>
      <c r="GX558" s="138"/>
      <c r="GY558" s="136" t="s">
        <v>191</v>
      </c>
      <c r="GZ558" s="137"/>
      <c r="HA558" s="138"/>
      <c r="HB558" s="136" t="s">
        <v>192</v>
      </c>
      <c r="HC558" s="137"/>
      <c r="HD558" s="138"/>
      <c r="HE558" s="136" t="s">
        <v>193</v>
      </c>
      <c r="HF558" s="137"/>
      <c r="HG558" s="138"/>
      <c r="HH558" s="136" t="s">
        <v>194</v>
      </c>
      <c r="HI558" s="137"/>
      <c r="HJ558" s="138"/>
      <c r="HK558" s="136" t="s">
        <v>195</v>
      </c>
      <c r="HL558" s="137"/>
      <c r="HM558" s="138"/>
      <c r="HN558" s="144" t="s">
        <v>189</v>
      </c>
      <c r="HO558" s="145"/>
      <c r="HP558" s="146"/>
      <c r="HQ558" s="144" t="s">
        <v>190</v>
      </c>
      <c r="HR558" s="145"/>
      <c r="HS558" s="146"/>
      <c r="HT558" s="144" t="s">
        <v>191</v>
      </c>
      <c r="HU558" s="145"/>
      <c r="HV558" s="146"/>
      <c r="HW558" s="144" t="s">
        <v>192</v>
      </c>
      <c r="HX558" s="145"/>
      <c r="HY558" s="146"/>
      <c r="HZ558" s="144" t="s">
        <v>193</v>
      </c>
      <c r="IA558" s="145"/>
      <c r="IB558" s="146"/>
      <c r="IC558" s="144" t="s">
        <v>194</v>
      </c>
      <c r="ID558" s="145"/>
      <c r="IE558" s="146"/>
      <c r="IF558" s="144" t="s">
        <v>195</v>
      </c>
      <c r="IG558" s="145"/>
      <c r="IH558" s="146"/>
      <c r="II558" s="136" t="s">
        <v>189</v>
      </c>
      <c r="IJ558" s="137"/>
      <c r="IK558" s="138"/>
      <c r="IL558" s="136" t="s">
        <v>190</v>
      </c>
      <c r="IM558" s="137"/>
      <c r="IN558" s="138"/>
      <c r="IO558" s="136" t="s">
        <v>191</v>
      </c>
      <c r="IP558" s="137"/>
      <c r="IQ558" s="138"/>
      <c r="IR558" s="136" t="s">
        <v>192</v>
      </c>
      <c r="IS558" s="137"/>
      <c r="IT558" s="138"/>
      <c r="IU558" s="136" t="s">
        <v>193</v>
      </c>
      <c r="IV558" s="137"/>
      <c r="IW558" s="138"/>
      <c r="IX558" s="136" t="s">
        <v>194</v>
      </c>
      <c r="IY558" s="137"/>
      <c r="IZ558" s="138"/>
      <c r="JA558" s="136" t="s">
        <v>195</v>
      </c>
      <c r="JB558" s="137"/>
      <c r="JC558" s="138"/>
      <c r="JD558" s="144" t="s">
        <v>189</v>
      </c>
      <c r="JE558" s="145"/>
      <c r="JF558" s="146"/>
      <c r="JG558" s="144" t="s">
        <v>190</v>
      </c>
      <c r="JH558" s="145"/>
      <c r="JI558" s="146"/>
      <c r="JJ558" s="144" t="s">
        <v>191</v>
      </c>
      <c r="JK558" s="145"/>
      <c r="JL558" s="146"/>
      <c r="JM558" s="144" t="s">
        <v>192</v>
      </c>
      <c r="JN558" s="145"/>
      <c r="JO558" s="146"/>
      <c r="JP558" s="144" t="s">
        <v>193</v>
      </c>
      <c r="JQ558" s="145"/>
      <c r="JR558" s="146"/>
      <c r="JS558" s="144" t="s">
        <v>194</v>
      </c>
      <c r="JT558" s="145"/>
      <c r="JU558" s="146"/>
      <c r="JV558" s="144" t="s">
        <v>195</v>
      </c>
      <c r="JW558" s="145"/>
      <c r="JX558" s="146"/>
      <c r="JY558" s="136" t="s">
        <v>189</v>
      </c>
      <c r="JZ558" s="137"/>
      <c r="KA558" s="138"/>
      <c r="KB558" s="136" t="s">
        <v>190</v>
      </c>
      <c r="KC558" s="137"/>
      <c r="KD558" s="138"/>
      <c r="KE558" s="136" t="s">
        <v>191</v>
      </c>
      <c r="KF558" s="137"/>
      <c r="KG558" s="138"/>
      <c r="KH558" s="136" t="s">
        <v>192</v>
      </c>
      <c r="KI558" s="137"/>
      <c r="KJ558" s="138"/>
      <c r="KK558" s="136" t="s">
        <v>193</v>
      </c>
      <c r="KL558" s="137"/>
      <c r="KM558" s="138"/>
      <c r="KN558" s="136" t="s">
        <v>194</v>
      </c>
      <c r="KO558" s="137"/>
      <c r="KP558" s="138"/>
      <c r="KQ558" s="136" t="s">
        <v>195</v>
      </c>
      <c r="KR558" s="137"/>
      <c r="KS558" s="138"/>
      <c r="KT558" s="136" t="s">
        <v>189</v>
      </c>
      <c r="KU558" s="137"/>
      <c r="KV558" s="138"/>
      <c r="KW558" s="136" t="s">
        <v>190</v>
      </c>
      <c r="KX558" s="137"/>
      <c r="KY558" s="138"/>
      <c r="KZ558" s="136" t="s">
        <v>191</v>
      </c>
      <c r="LA558" s="137"/>
      <c r="LB558" s="138"/>
      <c r="LC558" s="136" t="s">
        <v>192</v>
      </c>
      <c r="LD558" s="137"/>
      <c r="LE558" s="138"/>
      <c r="LF558" s="136" t="s">
        <v>193</v>
      </c>
      <c r="LG558" s="137"/>
      <c r="LH558" s="138"/>
      <c r="LI558" s="136" t="s">
        <v>194</v>
      </c>
      <c r="LJ558" s="137"/>
      <c r="LK558" s="138"/>
      <c r="LL558" s="136" t="s">
        <v>195</v>
      </c>
      <c r="LM558" s="137"/>
      <c r="LN558" s="138"/>
      <c r="LO558" s="136" t="s">
        <v>189</v>
      </c>
      <c r="LP558" s="137"/>
      <c r="LQ558" s="138"/>
      <c r="LR558" s="136" t="s">
        <v>190</v>
      </c>
      <c r="LS558" s="137"/>
      <c r="LT558" s="138"/>
      <c r="LU558" s="136" t="s">
        <v>191</v>
      </c>
      <c r="LV558" s="137"/>
      <c r="LW558" s="138"/>
      <c r="LX558" s="136" t="s">
        <v>192</v>
      </c>
      <c r="LY558" s="137"/>
      <c r="LZ558" s="138"/>
      <c r="MA558" s="136" t="s">
        <v>193</v>
      </c>
      <c r="MB558" s="137"/>
      <c r="MC558" s="138"/>
      <c r="MD558" s="136" t="s">
        <v>194</v>
      </c>
      <c r="ME558" s="137"/>
      <c r="MF558" s="138"/>
      <c r="MG558" s="136" t="s">
        <v>195</v>
      </c>
      <c r="MH558" s="137"/>
      <c r="MI558" s="138"/>
      <c r="MJ558" s="144" t="s">
        <v>189</v>
      </c>
      <c r="MK558" s="145"/>
      <c r="ML558" s="146"/>
      <c r="MM558" s="144" t="s">
        <v>190</v>
      </c>
      <c r="MN558" s="145"/>
      <c r="MO558" s="146"/>
      <c r="MP558" s="144" t="s">
        <v>191</v>
      </c>
      <c r="MQ558" s="145"/>
      <c r="MR558" s="146"/>
      <c r="MS558" s="144" t="s">
        <v>192</v>
      </c>
      <c r="MT558" s="145"/>
      <c r="MU558" s="146"/>
      <c r="MV558" s="144" t="s">
        <v>193</v>
      </c>
      <c r="MW558" s="145"/>
      <c r="MX558" s="146"/>
      <c r="MY558" s="144" t="s">
        <v>194</v>
      </c>
      <c r="MZ558" s="145"/>
      <c r="NA558" s="146"/>
      <c r="NB558" s="144" t="s">
        <v>195</v>
      </c>
      <c r="NC558" s="145"/>
      <c r="ND558" s="146"/>
      <c r="NE558" s="136" t="s">
        <v>189</v>
      </c>
      <c r="NF558" s="137"/>
      <c r="NG558" s="138"/>
      <c r="NH558" s="136" t="s">
        <v>190</v>
      </c>
      <c r="NI558" s="137"/>
      <c r="NJ558" s="138"/>
      <c r="NK558" s="136" t="s">
        <v>191</v>
      </c>
      <c r="NL558" s="137"/>
      <c r="NM558" s="138"/>
      <c r="NN558" s="136" t="s">
        <v>192</v>
      </c>
      <c r="NO558" s="137"/>
      <c r="NP558" s="138"/>
      <c r="NQ558" s="136" t="s">
        <v>193</v>
      </c>
      <c r="NR558" s="137"/>
      <c r="NS558" s="138"/>
      <c r="NT558" s="136" t="s">
        <v>194</v>
      </c>
      <c r="NU558" s="137"/>
      <c r="NV558" s="138"/>
      <c r="NW558" s="136" t="s">
        <v>195</v>
      </c>
      <c r="NX558" s="137"/>
      <c r="NY558" s="138"/>
      <c r="NZ558" s="144" t="s">
        <v>189</v>
      </c>
      <c r="OA558" s="145"/>
      <c r="OB558" s="146"/>
      <c r="OC558" s="144" t="s">
        <v>190</v>
      </c>
      <c r="OD558" s="145"/>
      <c r="OE558" s="146"/>
      <c r="OF558" s="144" t="s">
        <v>191</v>
      </c>
      <c r="OG558" s="145"/>
      <c r="OH558" s="146"/>
      <c r="OI558" s="144" t="s">
        <v>192</v>
      </c>
      <c r="OJ558" s="145"/>
      <c r="OK558" s="146"/>
      <c r="OL558" s="144" t="s">
        <v>193</v>
      </c>
      <c r="OM558" s="145"/>
      <c r="ON558" s="146"/>
      <c r="OO558" s="144" t="s">
        <v>194</v>
      </c>
      <c r="OP558" s="145"/>
      <c r="OQ558" s="146"/>
      <c r="OR558" s="144" t="s">
        <v>195</v>
      </c>
      <c r="OS558" s="145"/>
      <c r="OT558" s="146"/>
      <c r="OU558" s="136" t="s">
        <v>189</v>
      </c>
      <c r="OV558" s="137"/>
      <c r="OW558" s="138"/>
      <c r="OX558" s="136" t="s">
        <v>190</v>
      </c>
      <c r="OY558" s="137"/>
      <c r="OZ558" s="138"/>
      <c r="PA558" s="136" t="s">
        <v>191</v>
      </c>
      <c r="PB558" s="137"/>
      <c r="PC558" s="138"/>
      <c r="PD558" s="136" t="s">
        <v>192</v>
      </c>
      <c r="PE558" s="137"/>
      <c r="PF558" s="138"/>
      <c r="PG558" s="136" t="s">
        <v>193</v>
      </c>
      <c r="PH558" s="137"/>
      <c r="PI558" s="138"/>
      <c r="PJ558" s="136" t="s">
        <v>194</v>
      </c>
      <c r="PK558" s="137"/>
      <c r="PL558" s="138"/>
      <c r="PM558" s="136" t="s">
        <v>195</v>
      </c>
      <c r="PN558" s="137"/>
      <c r="PO558" s="138"/>
      <c r="PP558" s="144" t="s">
        <v>189</v>
      </c>
      <c r="PQ558" s="145"/>
      <c r="PR558" s="146"/>
      <c r="PS558" s="144" t="s">
        <v>190</v>
      </c>
      <c r="PT558" s="145"/>
      <c r="PU558" s="146"/>
      <c r="PV558" s="144" t="s">
        <v>191</v>
      </c>
      <c r="PW558" s="145"/>
      <c r="PX558" s="146"/>
      <c r="PY558" s="144" t="s">
        <v>192</v>
      </c>
      <c r="PZ558" s="145"/>
      <c r="QA558" s="146"/>
      <c r="QB558" s="144" t="s">
        <v>193</v>
      </c>
      <c r="QC558" s="145"/>
      <c r="QD558" s="146"/>
      <c r="QE558" s="144" t="s">
        <v>194</v>
      </c>
      <c r="QF558" s="145"/>
      <c r="QG558" s="146"/>
      <c r="QH558" s="144" t="s">
        <v>195</v>
      </c>
      <c r="QI558" s="145"/>
      <c r="QJ558" s="146"/>
      <c r="QK558" s="136" t="s">
        <v>189</v>
      </c>
      <c r="QL558" s="137"/>
      <c r="QM558" s="138"/>
      <c r="QN558" s="136" t="s">
        <v>190</v>
      </c>
      <c r="QO558" s="137"/>
      <c r="QP558" s="138"/>
      <c r="QQ558" s="136" t="s">
        <v>191</v>
      </c>
      <c r="QR558" s="137"/>
      <c r="QS558" s="138"/>
      <c r="QT558" s="136" t="s">
        <v>192</v>
      </c>
      <c r="QU558" s="137"/>
      <c r="QV558" s="138"/>
      <c r="QW558" s="136" t="s">
        <v>193</v>
      </c>
      <c r="QX558" s="137"/>
      <c r="QY558" s="138"/>
      <c r="QZ558" s="136" t="s">
        <v>194</v>
      </c>
      <c r="RA558" s="137"/>
      <c r="RB558" s="138"/>
      <c r="RC558" s="136" t="s">
        <v>195</v>
      </c>
      <c r="RD558" s="137"/>
      <c r="RE558" s="138"/>
      <c r="RF558" s="144" t="s">
        <v>189</v>
      </c>
      <c r="RG558" s="145"/>
      <c r="RH558" s="146"/>
      <c r="RI558" s="144" t="s">
        <v>190</v>
      </c>
      <c r="RJ558" s="145"/>
      <c r="RK558" s="146"/>
      <c r="RL558" s="144" t="s">
        <v>191</v>
      </c>
      <c r="RM558" s="145"/>
      <c r="RN558" s="146"/>
      <c r="RO558" s="144" t="s">
        <v>192</v>
      </c>
      <c r="RP558" s="145"/>
      <c r="RQ558" s="146"/>
      <c r="RR558" s="144" t="s">
        <v>193</v>
      </c>
      <c r="RS558" s="145"/>
      <c r="RT558" s="146"/>
      <c r="RU558" s="144" t="s">
        <v>194</v>
      </c>
      <c r="RV558" s="145"/>
      <c r="RW558" s="146"/>
      <c r="RX558" s="144" t="s">
        <v>195</v>
      </c>
      <c r="RY558" s="145"/>
      <c r="RZ558" s="146"/>
      <c r="SA558" s="136" t="s">
        <v>189</v>
      </c>
      <c r="SB558" s="137"/>
      <c r="SC558" s="138"/>
      <c r="SD558" s="136" t="s">
        <v>190</v>
      </c>
      <c r="SE558" s="137"/>
      <c r="SF558" s="138"/>
      <c r="SG558" s="136" t="s">
        <v>191</v>
      </c>
      <c r="SH558" s="137"/>
      <c r="SI558" s="138"/>
      <c r="SJ558" s="136" t="s">
        <v>192</v>
      </c>
      <c r="SK558" s="137"/>
      <c r="SL558" s="138"/>
      <c r="SM558" s="136" t="s">
        <v>193</v>
      </c>
      <c r="SN558" s="137"/>
      <c r="SO558" s="138"/>
      <c r="SP558" s="136" t="s">
        <v>194</v>
      </c>
      <c r="SQ558" s="137"/>
      <c r="SR558" s="138"/>
      <c r="SS558" s="136" t="s">
        <v>195</v>
      </c>
      <c r="ST558" s="137"/>
      <c r="SU558" s="138"/>
      <c r="SV558" s="144" t="s">
        <v>189</v>
      </c>
      <c r="SW558" s="145"/>
      <c r="SX558" s="146"/>
      <c r="SY558" s="144" t="s">
        <v>190</v>
      </c>
      <c r="SZ558" s="145"/>
      <c r="TA558" s="146"/>
      <c r="TB558" s="144" t="s">
        <v>191</v>
      </c>
      <c r="TC558" s="145"/>
      <c r="TD558" s="146"/>
      <c r="TE558" s="144" t="s">
        <v>192</v>
      </c>
      <c r="TF558" s="145"/>
      <c r="TG558" s="146"/>
      <c r="TH558" s="144" t="s">
        <v>193</v>
      </c>
      <c r="TI558" s="145"/>
      <c r="TJ558" s="146"/>
      <c r="TK558" s="144" t="s">
        <v>194</v>
      </c>
      <c r="TL558" s="145"/>
      <c r="TM558" s="146"/>
      <c r="TN558" s="144" t="s">
        <v>195</v>
      </c>
      <c r="TO558" s="145"/>
      <c r="TP558" s="146"/>
      <c r="TQ558" s="136" t="s">
        <v>189</v>
      </c>
      <c r="TR558" s="137"/>
      <c r="TS558" s="138"/>
      <c r="TT558" s="136" t="s">
        <v>190</v>
      </c>
      <c r="TU558" s="137"/>
      <c r="TV558" s="138"/>
      <c r="TW558" s="136" t="s">
        <v>191</v>
      </c>
      <c r="TX558" s="137"/>
      <c r="TY558" s="138"/>
      <c r="TZ558" s="136" t="s">
        <v>192</v>
      </c>
      <c r="UA558" s="137"/>
      <c r="UB558" s="138"/>
      <c r="UC558" s="136" t="s">
        <v>193</v>
      </c>
      <c r="UD558" s="137"/>
      <c r="UE558" s="138"/>
      <c r="UF558" s="136" t="s">
        <v>194</v>
      </c>
      <c r="UG558" s="137"/>
      <c r="UH558" s="138"/>
      <c r="UI558" s="136" t="s">
        <v>195</v>
      </c>
      <c r="UJ558" s="137"/>
      <c r="UK558" s="138"/>
      <c r="UL558" s="144" t="s">
        <v>189</v>
      </c>
      <c r="UM558" s="145"/>
      <c r="UN558" s="146"/>
      <c r="UO558" s="144" t="s">
        <v>190</v>
      </c>
      <c r="UP558" s="145"/>
      <c r="UQ558" s="146"/>
      <c r="UR558" s="144" t="s">
        <v>191</v>
      </c>
      <c r="US558" s="145"/>
      <c r="UT558" s="146"/>
      <c r="UU558" s="144" t="s">
        <v>192</v>
      </c>
      <c r="UV558" s="145"/>
      <c r="UW558" s="146"/>
      <c r="UX558" s="144" t="s">
        <v>193</v>
      </c>
      <c r="UY558" s="145"/>
      <c r="UZ558" s="146"/>
      <c r="VA558" s="144" t="s">
        <v>194</v>
      </c>
      <c r="VB558" s="145"/>
      <c r="VC558" s="146"/>
      <c r="VD558" s="144" t="s">
        <v>195</v>
      </c>
      <c r="VE558" s="145"/>
      <c r="VF558" s="146"/>
      <c r="VG558" s="136" t="s">
        <v>189</v>
      </c>
      <c r="VH558" s="137"/>
      <c r="VI558" s="138"/>
      <c r="VJ558" s="136" t="s">
        <v>190</v>
      </c>
      <c r="VK558" s="137"/>
      <c r="VL558" s="138"/>
      <c r="VM558" s="136" t="s">
        <v>191</v>
      </c>
      <c r="VN558" s="137"/>
      <c r="VO558" s="138"/>
      <c r="VP558" s="136" t="s">
        <v>192</v>
      </c>
      <c r="VQ558" s="137"/>
      <c r="VR558" s="138"/>
      <c r="VS558" s="136" t="s">
        <v>193</v>
      </c>
      <c r="VT558" s="137"/>
      <c r="VU558" s="138"/>
      <c r="VV558" s="136" t="s">
        <v>194</v>
      </c>
      <c r="VW558" s="137"/>
      <c r="VX558" s="138"/>
      <c r="VY558" s="136" t="s">
        <v>195</v>
      </c>
      <c r="VZ558" s="137"/>
      <c r="WA558" s="138"/>
      <c r="WB558" s="144" t="s">
        <v>189</v>
      </c>
      <c r="WC558" s="145"/>
      <c r="WD558" s="146"/>
      <c r="WE558" s="144" t="s">
        <v>190</v>
      </c>
      <c r="WF558" s="145"/>
      <c r="WG558" s="146"/>
      <c r="WH558" s="144" t="s">
        <v>191</v>
      </c>
      <c r="WI558" s="145"/>
      <c r="WJ558" s="146"/>
      <c r="WK558" s="144" t="s">
        <v>192</v>
      </c>
      <c r="WL558" s="145"/>
      <c r="WM558" s="146"/>
      <c r="WN558" s="144" t="s">
        <v>193</v>
      </c>
      <c r="WO558" s="145"/>
      <c r="WP558" s="146"/>
      <c r="WQ558" s="144" t="s">
        <v>194</v>
      </c>
      <c r="WR558" s="145"/>
      <c r="WS558" s="146"/>
      <c r="WT558" s="144" t="s">
        <v>195</v>
      </c>
      <c r="WU558" s="145"/>
      <c r="WV558" s="146"/>
      <c r="WW558" s="136" t="s">
        <v>189</v>
      </c>
      <c r="WX558" s="137"/>
      <c r="WY558" s="138"/>
      <c r="WZ558" s="136" t="s">
        <v>190</v>
      </c>
      <c r="XA558" s="137"/>
      <c r="XB558" s="138"/>
      <c r="XC558" s="136" t="s">
        <v>191</v>
      </c>
      <c r="XD558" s="137"/>
      <c r="XE558" s="138"/>
      <c r="XF558" s="136" t="s">
        <v>192</v>
      </c>
      <c r="XG558" s="137"/>
      <c r="XH558" s="138"/>
      <c r="XI558" s="136" t="s">
        <v>193</v>
      </c>
      <c r="XJ558" s="137"/>
      <c r="XK558" s="138"/>
      <c r="XL558" s="136" t="s">
        <v>194</v>
      </c>
      <c r="XM558" s="137"/>
      <c r="XN558" s="138"/>
      <c r="XO558" s="136" t="s">
        <v>195</v>
      </c>
      <c r="XP558" s="137"/>
      <c r="XQ558" s="138"/>
      <c r="XR558" s="144" t="s">
        <v>189</v>
      </c>
      <c r="XS558" s="145"/>
      <c r="XT558" s="146"/>
      <c r="XU558" s="144" t="s">
        <v>190</v>
      </c>
      <c r="XV558" s="145"/>
      <c r="XW558" s="146"/>
      <c r="XX558" s="144" t="s">
        <v>191</v>
      </c>
      <c r="XY558" s="145"/>
      <c r="XZ558" s="146"/>
      <c r="YA558" s="144" t="s">
        <v>192</v>
      </c>
      <c r="YB558" s="145"/>
      <c r="YC558" s="146"/>
      <c r="YD558" s="144" t="s">
        <v>193</v>
      </c>
      <c r="YE558" s="145"/>
      <c r="YF558" s="146"/>
      <c r="YG558" s="144" t="s">
        <v>194</v>
      </c>
      <c r="YH558" s="145"/>
      <c r="YI558" s="146"/>
      <c r="YJ558" s="144" t="s">
        <v>195</v>
      </c>
      <c r="YK558" s="145"/>
      <c r="YL558" s="146"/>
      <c r="YM558" s="136" t="s">
        <v>189</v>
      </c>
      <c r="YN558" s="137"/>
      <c r="YO558" s="138"/>
      <c r="YP558" s="136" t="s">
        <v>190</v>
      </c>
      <c r="YQ558" s="137"/>
      <c r="YR558" s="138"/>
      <c r="YS558" s="136" t="s">
        <v>191</v>
      </c>
      <c r="YT558" s="137"/>
      <c r="YU558" s="138"/>
      <c r="YV558" s="136" t="s">
        <v>192</v>
      </c>
      <c r="YW558" s="137"/>
      <c r="YX558" s="138"/>
      <c r="YY558" s="136" t="s">
        <v>193</v>
      </c>
      <c r="YZ558" s="137"/>
      <c r="ZA558" s="138"/>
      <c r="ZB558" s="136" t="s">
        <v>194</v>
      </c>
      <c r="ZC558" s="137"/>
      <c r="ZD558" s="138"/>
      <c r="ZE558" s="136" t="s">
        <v>195</v>
      </c>
      <c r="ZF558" s="137"/>
      <c r="ZG558" s="138"/>
      <c r="ZH558" s="144" t="s">
        <v>189</v>
      </c>
      <c r="ZI558" s="145"/>
      <c r="ZJ558" s="146"/>
      <c r="ZK558" s="144" t="s">
        <v>190</v>
      </c>
      <c r="ZL558" s="145"/>
      <c r="ZM558" s="146"/>
      <c r="ZN558" s="144" t="s">
        <v>191</v>
      </c>
      <c r="ZO558" s="145"/>
      <c r="ZP558" s="146"/>
      <c r="ZQ558" s="144" t="s">
        <v>192</v>
      </c>
      <c r="ZR558" s="145"/>
      <c r="ZS558" s="146"/>
      <c r="ZT558" s="144" t="s">
        <v>193</v>
      </c>
      <c r="ZU558" s="145"/>
      <c r="ZV558" s="146"/>
      <c r="ZW558" s="144" t="s">
        <v>194</v>
      </c>
      <c r="ZX558" s="145"/>
      <c r="ZY558" s="146"/>
      <c r="ZZ558" s="144" t="s">
        <v>195</v>
      </c>
      <c r="AAA558" s="145"/>
      <c r="AAB558" s="146"/>
      <c r="AAC558" s="136" t="s">
        <v>189</v>
      </c>
      <c r="AAD558" s="137"/>
      <c r="AAE558" s="138"/>
      <c r="AAF558" s="136" t="s">
        <v>190</v>
      </c>
      <c r="AAG558" s="137"/>
      <c r="AAH558" s="138"/>
      <c r="AAI558" s="136" t="s">
        <v>191</v>
      </c>
      <c r="AAJ558" s="137"/>
      <c r="AAK558" s="138"/>
      <c r="AAL558" s="136" t="s">
        <v>192</v>
      </c>
      <c r="AAM558" s="137"/>
      <c r="AAN558" s="138"/>
      <c r="AAO558" s="136" t="s">
        <v>193</v>
      </c>
      <c r="AAP558" s="137"/>
      <c r="AAQ558" s="138"/>
      <c r="AAR558" s="136" t="s">
        <v>194</v>
      </c>
      <c r="AAS558" s="137"/>
      <c r="AAT558" s="138"/>
      <c r="AAU558" s="136" t="s">
        <v>195</v>
      </c>
      <c r="AAV558" s="137"/>
      <c r="AAW558" s="138"/>
      <c r="AAX558" s="144" t="s">
        <v>189</v>
      </c>
      <c r="AAY558" s="145"/>
      <c r="AAZ558" s="146"/>
      <c r="ABA558" s="144" t="s">
        <v>190</v>
      </c>
      <c r="ABB558" s="145"/>
      <c r="ABC558" s="146"/>
      <c r="ABD558" s="144" t="s">
        <v>191</v>
      </c>
      <c r="ABE558" s="145"/>
      <c r="ABF558" s="146"/>
      <c r="ABG558" s="144" t="s">
        <v>192</v>
      </c>
      <c r="ABH558" s="145"/>
      <c r="ABI558" s="146"/>
      <c r="ABJ558" s="144" t="s">
        <v>193</v>
      </c>
      <c r="ABK558" s="145"/>
      <c r="ABL558" s="146"/>
      <c r="ABM558" s="144" t="s">
        <v>194</v>
      </c>
      <c r="ABN558" s="145"/>
      <c r="ABO558" s="146"/>
      <c r="ABP558" s="144" t="s">
        <v>195</v>
      </c>
      <c r="ABQ558" s="145"/>
      <c r="ABR558" s="146"/>
      <c r="ABS558" s="136" t="s">
        <v>189</v>
      </c>
      <c r="ABT558" s="137"/>
      <c r="ABU558" s="138"/>
      <c r="ABV558" s="136" t="s">
        <v>190</v>
      </c>
      <c r="ABW558" s="137"/>
      <c r="ABX558" s="138"/>
      <c r="ABY558" s="136" t="s">
        <v>191</v>
      </c>
      <c r="ABZ558" s="137"/>
      <c r="ACA558" s="138"/>
      <c r="ACB558" s="136" t="s">
        <v>192</v>
      </c>
      <c r="ACC558" s="137"/>
      <c r="ACD558" s="138"/>
      <c r="ACE558" s="136" t="s">
        <v>193</v>
      </c>
      <c r="ACF558" s="137"/>
      <c r="ACG558" s="138"/>
      <c r="ACH558" s="136" t="s">
        <v>194</v>
      </c>
      <c r="ACI558" s="137"/>
      <c r="ACJ558" s="138"/>
      <c r="ACK558" s="136" t="s">
        <v>195</v>
      </c>
      <c r="ACL558" s="137"/>
      <c r="ACM558" s="138"/>
      <c r="ACN558" s="144" t="s">
        <v>189</v>
      </c>
      <c r="ACO558" s="145"/>
      <c r="ACP558" s="146"/>
      <c r="ACQ558" s="144" t="s">
        <v>190</v>
      </c>
      <c r="ACR558" s="145"/>
      <c r="ACS558" s="146"/>
      <c r="ACT558" s="144" t="s">
        <v>191</v>
      </c>
      <c r="ACU558" s="145"/>
      <c r="ACV558" s="146"/>
      <c r="ACW558" s="144" t="s">
        <v>192</v>
      </c>
      <c r="ACX558" s="145"/>
      <c r="ACY558" s="146"/>
      <c r="ACZ558" s="144" t="s">
        <v>193</v>
      </c>
      <c r="ADA558" s="145"/>
      <c r="ADB558" s="146"/>
      <c r="ADC558" s="144" t="s">
        <v>194</v>
      </c>
      <c r="ADD558" s="145"/>
      <c r="ADE558" s="146"/>
      <c r="ADF558" s="144" t="s">
        <v>195</v>
      </c>
      <c r="ADG558" s="145"/>
      <c r="ADH558" s="146"/>
      <c r="ADI558" s="136" t="s">
        <v>189</v>
      </c>
      <c r="ADJ558" s="137"/>
      <c r="ADK558" s="138"/>
      <c r="ADL558" s="136" t="s">
        <v>190</v>
      </c>
      <c r="ADM558" s="137"/>
      <c r="ADN558" s="138"/>
      <c r="ADO558" s="136" t="s">
        <v>191</v>
      </c>
      <c r="ADP558" s="137"/>
      <c r="ADQ558" s="138"/>
      <c r="ADR558" s="136" t="s">
        <v>192</v>
      </c>
      <c r="ADS558" s="137"/>
      <c r="ADT558" s="138"/>
      <c r="ADU558" s="136" t="s">
        <v>193</v>
      </c>
      <c r="ADV558" s="137"/>
      <c r="ADW558" s="138"/>
      <c r="ADX558" s="136" t="s">
        <v>194</v>
      </c>
      <c r="ADY558" s="137"/>
      <c r="ADZ558" s="138"/>
      <c r="AEA558" s="136" t="s">
        <v>195</v>
      </c>
      <c r="AEB558" s="137"/>
      <c r="AEC558" s="138"/>
      <c r="AED558" s="144" t="s">
        <v>189</v>
      </c>
      <c r="AEE558" s="145"/>
      <c r="AEF558" s="146"/>
      <c r="AEG558" s="144" t="s">
        <v>190</v>
      </c>
      <c r="AEH558" s="145"/>
      <c r="AEI558" s="146"/>
      <c r="AEJ558" s="144" t="s">
        <v>191</v>
      </c>
      <c r="AEK558" s="145"/>
      <c r="AEL558" s="146"/>
      <c r="AEM558" s="144" t="s">
        <v>192</v>
      </c>
      <c r="AEN558" s="145"/>
      <c r="AEO558" s="146"/>
      <c r="AEP558" s="144" t="s">
        <v>193</v>
      </c>
      <c r="AEQ558" s="145"/>
      <c r="AER558" s="146"/>
      <c r="AES558" s="144" t="s">
        <v>194</v>
      </c>
      <c r="AET558" s="145"/>
      <c r="AEU558" s="146"/>
      <c r="AEV558" s="144" t="s">
        <v>195</v>
      </c>
      <c r="AEW558" s="145"/>
      <c r="AEX558" s="146"/>
      <c r="AEY558" s="136" t="s">
        <v>189</v>
      </c>
      <c r="AEZ558" s="137"/>
      <c r="AFA558" s="138"/>
      <c r="AFB558" s="136" t="s">
        <v>190</v>
      </c>
      <c r="AFC558" s="137"/>
      <c r="AFD558" s="138"/>
      <c r="AFE558" s="136" t="s">
        <v>191</v>
      </c>
      <c r="AFF558" s="137"/>
      <c r="AFG558" s="138"/>
      <c r="AFH558" s="136" t="s">
        <v>192</v>
      </c>
      <c r="AFI558" s="137"/>
      <c r="AFJ558" s="138"/>
      <c r="AFK558" s="136" t="s">
        <v>193</v>
      </c>
      <c r="AFL558" s="137"/>
      <c r="AFM558" s="138"/>
      <c r="AFN558" s="136" t="s">
        <v>194</v>
      </c>
      <c r="AFO558" s="137"/>
      <c r="AFP558" s="138"/>
      <c r="AFQ558" s="136" t="s">
        <v>195</v>
      </c>
      <c r="AFR558" s="137"/>
      <c r="AFS558" s="138"/>
      <c r="AFT558" s="144" t="s">
        <v>189</v>
      </c>
      <c r="AFU558" s="145"/>
      <c r="AFV558" s="146"/>
      <c r="AFW558" s="144" t="s">
        <v>190</v>
      </c>
      <c r="AFX558" s="145"/>
      <c r="AFY558" s="146"/>
      <c r="AFZ558" s="144" t="s">
        <v>191</v>
      </c>
      <c r="AGA558" s="145"/>
      <c r="AGB558" s="146"/>
      <c r="AGC558" s="144" t="s">
        <v>192</v>
      </c>
      <c r="AGD558" s="145"/>
      <c r="AGE558" s="146"/>
      <c r="AGF558" s="144" t="s">
        <v>193</v>
      </c>
      <c r="AGG558" s="145"/>
      <c r="AGH558" s="146"/>
      <c r="AGI558" s="144" t="s">
        <v>194</v>
      </c>
      <c r="AGJ558" s="145"/>
      <c r="AGK558" s="146"/>
      <c r="AGL558" s="144" t="s">
        <v>195</v>
      </c>
      <c r="AGM558" s="145"/>
      <c r="AGN558" s="146"/>
      <c r="AGO558" s="136" t="s">
        <v>189</v>
      </c>
      <c r="AGP558" s="137"/>
      <c r="AGQ558" s="138"/>
      <c r="AGR558" s="136" t="s">
        <v>190</v>
      </c>
      <c r="AGS558" s="137"/>
      <c r="AGT558" s="138"/>
      <c r="AGU558" s="136" t="s">
        <v>191</v>
      </c>
      <c r="AGV558" s="137"/>
      <c r="AGW558" s="138"/>
      <c r="AGX558" s="136" t="s">
        <v>192</v>
      </c>
      <c r="AGY558" s="137"/>
      <c r="AGZ558" s="138"/>
      <c r="AHA558" s="136" t="s">
        <v>193</v>
      </c>
      <c r="AHB558" s="137"/>
      <c r="AHC558" s="138"/>
      <c r="AHD558" s="136" t="s">
        <v>194</v>
      </c>
      <c r="AHE558" s="137"/>
      <c r="AHF558" s="138"/>
      <c r="AHG558" s="136" t="s">
        <v>195</v>
      </c>
      <c r="AHH558" s="137"/>
      <c r="AHI558" s="138"/>
      <c r="AHJ558" s="144" t="s">
        <v>189</v>
      </c>
      <c r="AHK558" s="145"/>
      <c r="AHL558" s="146"/>
      <c r="AHM558" s="144" t="s">
        <v>190</v>
      </c>
      <c r="AHN558" s="145"/>
      <c r="AHO558" s="146"/>
      <c r="AHP558" s="144" t="s">
        <v>191</v>
      </c>
      <c r="AHQ558" s="145"/>
      <c r="AHR558" s="146"/>
      <c r="AHS558" s="144" t="s">
        <v>192</v>
      </c>
      <c r="AHT558" s="145"/>
      <c r="AHU558" s="146"/>
      <c r="AHV558" s="144" t="s">
        <v>193</v>
      </c>
      <c r="AHW558" s="145"/>
      <c r="AHX558" s="146"/>
      <c r="AHY558" s="144" t="s">
        <v>194</v>
      </c>
      <c r="AHZ558" s="145"/>
      <c r="AIA558" s="146"/>
      <c r="AIB558" s="144" t="s">
        <v>195</v>
      </c>
      <c r="AIC558" s="145"/>
      <c r="AID558" s="146"/>
      <c r="AIE558" s="136" t="s">
        <v>189</v>
      </c>
      <c r="AIF558" s="137"/>
      <c r="AIG558" s="138"/>
      <c r="AIH558" s="136" t="s">
        <v>190</v>
      </c>
      <c r="AII558" s="137"/>
      <c r="AIJ558" s="138"/>
      <c r="AIK558" s="136" t="s">
        <v>191</v>
      </c>
      <c r="AIL558" s="137"/>
      <c r="AIM558" s="138"/>
      <c r="AIN558" s="136" t="s">
        <v>192</v>
      </c>
      <c r="AIO558" s="137"/>
      <c r="AIP558" s="138"/>
      <c r="AIQ558" s="136" t="s">
        <v>193</v>
      </c>
      <c r="AIR558" s="137"/>
      <c r="AIS558" s="138"/>
      <c r="AIT558" s="136" t="s">
        <v>194</v>
      </c>
      <c r="AIU558" s="137"/>
      <c r="AIV558" s="138"/>
      <c r="AIW558" s="136" t="s">
        <v>195</v>
      </c>
      <c r="AIX558" s="137"/>
      <c r="AIY558" s="138"/>
      <c r="AIZ558" s="144" t="s">
        <v>189</v>
      </c>
      <c r="AJA558" s="145"/>
      <c r="AJB558" s="146"/>
      <c r="AJC558" s="144" t="s">
        <v>190</v>
      </c>
      <c r="AJD558" s="145"/>
      <c r="AJE558" s="146"/>
      <c r="AJF558" s="144" t="s">
        <v>191</v>
      </c>
      <c r="AJG558" s="145"/>
      <c r="AJH558" s="146"/>
      <c r="AJI558" s="144" t="s">
        <v>192</v>
      </c>
      <c r="AJJ558" s="145"/>
      <c r="AJK558" s="146"/>
      <c r="AJL558" s="144" t="s">
        <v>193</v>
      </c>
      <c r="AJM558" s="145"/>
      <c r="AJN558" s="146"/>
      <c r="AJO558" s="144" t="s">
        <v>194</v>
      </c>
      <c r="AJP558" s="145"/>
      <c r="AJQ558" s="146"/>
      <c r="AJR558" s="144" t="s">
        <v>195</v>
      </c>
      <c r="AJS558" s="145"/>
      <c r="AJT558" s="146"/>
      <c r="AJU558" s="136" t="s">
        <v>189</v>
      </c>
      <c r="AJV558" s="137"/>
      <c r="AJW558" s="138"/>
      <c r="AJX558" s="136" t="s">
        <v>190</v>
      </c>
      <c r="AJY558" s="137"/>
      <c r="AJZ558" s="138"/>
      <c r="AKA558" s="136" t="s">
        <v>191</v>
      </c>
      <c r="AKB558" s="137"/>
      <c r="AKC558" s="138"/>
      <c r="AKD558" s="136" t="s">
        <v>192</v>
      </c>
      <c r="AKE558" s="137"/>
      <c r="AKF558" s="138"/>
      <c r="AKG558" s="136" t="s">
        <v>193</v>
      </c>
      <c r="AKH558" s="137"/>
      <c r="AKI558" s="138"/>
      <c r="AKJ558" s="136" t="s">
        <v>194</v>
      </c>
      <c r="AKK558" s="137"/>
      <c r="AKL558" s="138"/>
      <c r="AKM558" s="136" t="s">
        <v>195</v>
      </c>
      <c r="AKN558" s="137"/>
      <c r="AKO558" s="138"/>
      <c r="AKP558" s="144" t="s">
        <v>189</v>
      </c>
      <c r="AKQ558" s="145"/>
      <c r="AKR558" s="146"/>
      <c r="AKS558" s="144" t="s">
        <v>190</v>
      </c>
      <c r="AKT558" s="145"/>
      <c r="AKU558" s="146"/>
      <c r="AKV558" s="144" t="s">
        <v>191</v>
      </c>
      <c r="AKW558" s="145"/>
      <c r="AKX558" s="146"/>
      <c r="AKY558" s="144" t="s">
        <v>192</v>
      </c>
      <c r="AKZ558" s="145"/>
      <c r="ALA558" s="146"/>
      <c r="ALB558" s="144" t="s">
        <v>193</v>
      </c>
      <c r="ALC558" s="145"/>
      <c r="ALD558" s="146"/>
      <c r="ALE558" s="144" t="s">
        <v>194</v>
      </c>
      <c r="ALF558" s="145"/>
      <c r="ALG558" s="146"/>
      <c r="ALH558" s="144" t="s">
        <v>195</v>
      </c>
      <c r="ALI558" s="145"/>
      <c r="ALJ558" s="146"/>
      <c r="ALK558" s="136" t="s">
        <v>189</v>
      </c>
      <c r="ALL558" s="137"/>
      <c r="ALM558" s="138"/>
      <c r="ALN558" s="136" t="s">
        <v>190</v>
      </c>
      <c r="ALO558" s="137"/>
      <c r="ALP558" s="138"/>
      <c r="ALQ558" s="136" t="s">
        <v>191</v>
      </c>
      <c r="ALR558" s="137"/>
      <c r="ALS558" s="138"/>
      <c r="ALT558" s="136" t="s">
        <v>192</v>
      </c>
      <c r="ALU558" s="137"/>
      <c r="ALV558" s="138"/>
      <c r="ALW558" s="136" t="s">
        <v>193</v>
      </c>
      <c r="ALX558" s="137"/>
      <c r="ALY558" s="138"/>
      <c r="ALZ558" s="136" t="s">
        <v>194</v>
      </c>
      <c r="AMA558" s="137"/>
      <c r="AMB558" s="138"/>
      <c r="AMC558" s="136" t="s">
        <v>195</v>
      </c>
      <c r="AMD558" s="137"/>
      <c r="AME558" s="138"/>
      <c r="AMF558" s="144" t="s">
        <v>189</v>
      </c>
      <c r="AMG558" s="145"/>
      <c r="AMH558" s="146"/>
      <c r="AMI558" s="144" t="s">
        <v>190</v>
      </c>
      <c r="AMJ558" s="145"/>
      <c r="AMK558" s="146"/>
      <c r="AML558" s="144" t="s">
        <v>191</v>
      </c>
      <c r="AMM558" s="145"/>
      <c r="AMN558" s="146"/>
      <c r="AMO558" s="144" t="s">
        <v>192</v>
      </c>
      <c r="AMP558" s="145"/>
      <c r="AMQ558" s="146"/>
      <c r="AMR558" s="144" t="s">
        <v>193</v>
      </c>
      <c r="AMS558" s="145"/>
      <c r="AMT558" s="146"/>
      <c r="AMU558" s="144" t="s">
        <v>194</v>
      </c>
      <c r="AMV558" s="145"/>
      <c r="AMW558" s="146"/>
      <c r="AMX558" s="144" t="s">
        <v>195</v>
      </c>
      <c r="AMY558" s="145"/>
      <c r="AMZ558" s="146"/>
      <c r="ANA558" s="136" t="s">
        <v>189</v>
      </c>
      <c r="ANB558" s="137"/>
      <c r="ANC558" s="138"/>
      <c r="AND558" s="136" t="s">
        <v>190</v>
      </c>
      <c r="ANE558" s="137"/>
      <c r="ANF558" s="138"/>
      <c r="ANG558" s="136" t="s">
        <v>191</v>
      </c>
      <c r="ANH558" s="137"/>
      <c r="ANI558" s="138"/>
      <c r="ANJ558" s="136" t="s">
        <v>192</v>
      </c>
      <c r="ANK558" s="137"/>
      <c r="ANL558" s="138"/>
      <c r="ANM558" s="136" t="s">
        <v>193</v>
      </c>
      <c r="ANN558" s="137"/>
      <c r="ANO558" s="138"/>
      <c r="ANP558" s="136" t="s">
        <v>194</v>
      </c>
      <c r="ANQ558" s="137"/>
      <c r="ANR558" s="138"/>
      <c r="ANS558" s="136" t="s">
        <v>195</v>
      </c>
      <c r="ANT558" s="137"/>
      <c r="ANU558" s="138"/>
      <c r="ANV558" s="144" t="s">
        <v>189</v>
      </c>
      <c r="ANW558" s="145"/>
      <c r="ANX558" s="146"/>
      <c r="ANY558" s="144" t="s">
        <v>190</v>
      </c>
      <c r="ANZ558" s="145"/>
      <c r="AOA558" s="146"/>
      <c r="AOB558" s="144" t="s">
        <v>191</v>
      </c>
      <c r="AOC558" s="145"/>
      <c r="AOD558" s="146"/>
      <c r="AOE558" s="144" t="s">
        <v>192</v>
      </c>
      <c r="AOF558" s="145"/>
      <c r="AOG558" s="146"/>
      <c r="AOH558" s="144" t="s">
        <v>193</v>
      </c>
      <c r="AOI558" s="145"/>
      <c r="AOJ558" s="146"/>
      <c r="AOK558" s="144" t="s">
        <v>194</v>
      </c>
      <c r="AOL558" s="145"/>
      <c r="AOM558" s="146"/>
      <c r="AON558" s="144" t="s">
        <v>195</v>
      </c>
      <c r="AOO558" s="145"/>
      <c r="AOP558" s="146"/>
      <c r="AOQ558" s="136" t="s">
        <v>189</v>
      </c>
      <c r="AOR558" s="137"/>
      <c r="AOS558" s="138"/>
      <c r="AOT558" s="136" t="s">
        <v>190</v>
      </c>
      <c r="AOU558" s="137"/>
      <c r="AOV558" s="138"/>
      <c r="AOW558" s="136" t="s">
        <v>191</v>
      </c>
      <c r="AOX558" s="137"/>
      <c r="AOY558" s="138"/>
      <c r="AOZ558" s="136" t="s">
        <v>192</v>
      </c>
      <c r="APA558" s="137"/>
      <c r="APB558" s="138"/>
      <c r="APC558" s="136" t="s">
        <v>193</v>
      </c>
      <c r="APD558" s="137"/>
      <c r="APE558" s="138"/>
      <c r="APF558" s="136" t="s">
        <v>194</v>
      </c>
      <c r="APG558" s="137"/>
      <c r="APH558" s="138"/>
      <c r="API558" s="136" t="s">
        <v>195</v>
      </c>
      <c r="APJ558" s="137"/>
      <c r="APK558" s="138"/>
      <c r="APL558" s="144" t="s">
        <v>189</v>
      </c>
      <c r="APM558" s="145"/>
      <c r="APN558" s="146"/>
      <c r="APO558" s="144" t="s">
        <v>190</v>
      </c>
      <c r="APP558" s="145"/>
      <c r="APQ558" s="146"/>
      <c r="APR558" s="144" t="s">
        <v>191</v>
      </c>
      <c r="APS558" s="145"/>
      <c r="APT558" s="146"/>
      <c r="APU558" s="144" t="s">
        <v>192</v>
      </c>
      <c r="APV558" s="145"/>
      <c r="APW558" s="146"/>
      <c r="APX558" s="144" t="s">
        <v>193</v>
      </c>
      <c r="APY558" s="145"/>
      <c r="APZ558" s="146"/>
      <c r="AQA558" s="144" t="s">
        <v>194</v>
      </c>
      <c r="AQB558" s="145"/>
      <c r="AQC558" s="146"/>
      <c r="AQD558" s="144" t="s">
        <v>195</v>
      </c>
      <c r="AQE558" s="145"/>
      <c r="AQF558" s="146"/>
      <c r="AQG558" s="136" t="s">
        <v>189</v>
      </c>
      <c r="AQH558" s="137"/>
      <c r="AQI558" s="138"/>
      <c r="AQJ558" s="136" t="s">
        <v>190</v>
      </c>
      <c r="AQK558" s="137"/>
      <c r="AQL558" s="138"/>
      <c r="AQM558" s="136" t="s">
        <v>191</v>
      </c>
      <c r="AQN558" s="137"/>
      <c r="AQO558" s="138"/>
      <c r="AQP558" s="136" t="s">
        <v>192</v>
      </c>
      <c r="AQQ558" s="137"/>
      <c r="AQR558" s="138"/>
      <c r="AQS558" s="136" t="s">
        <v>193</v>
      </c>
      <c r="AQT558" s="137"/>
      <c r="AQU558" s="138"/>
      <c r="AQV558" s="136" t="s">
        <v>194</v>
      </c>
      <c r="AQW558" s="137"/>
      <c r="AQX558" s="138"/>
      <c r="AQY558" s="136" t="s">
        <v>195</v>
      </c>
      <c r="AQZ558" s="137"/>
      <c r="ARA558" s="138"/>
      <c r="ARB558" s="144" t="s">
        <v>189</v>
      </c>
      <c r="ARC558" s="145"/>
      <c r="ARD558" s="146"/>
      <c r="ARE558" s="144" t="s">
        <v>190</v>
      </c>
      <c r="ARF558" s="145"/>
      <c r="ARG558" s="146"/>
      <c r="ARH558" s="144" t="s">
        <v>191</v>
      </c>
      <c r="ARI558" s="145"/>
      <c r="ARJ558" s="146"/>
      <c r="ARK558" s="144" t="s">
        <v>192</v>
      </c>
      <c r="ARL558" s="145"/>
      <c r="ARM558" s="146"/>
      <c r="ARN558" s="144" t="s">
        <v>193</v>
      </c>
      <c r="ARO558" s="145"/>
      <c r="ARP558" s="146"/>
      <c r="ARQ558" s="144" t="s">
        <v>194</v>
      </c>
      <c r="ARR558" s="145"/>
      <c r="ARS558" s="146"/>
      <c r="ART558" s="144" t="s">
        <v>195</v>
      </c>
      <c r="ARU558" s="145"/>
      <c r="ARV558" s="146"/>
      <c r="ARW558" s="136" t="s">
        <v>189</v>
      </c>
      <c r="ARX558" s="137"/>
      <c r="ARY558" s="138"/>
      <c r="ARZ558" s="136" t="s">
        <v>190</v>
      </c>
      <c r="ASA558" s="137"/>
      <c r="ASB558" s="138"/>
      <c r="ASC558" s="136" t="s">
        <v>191</v>
      </c>
      <c r="ASD558" s="137"/>
      <c r="ASE558" s="138"/>
      <c r="ASF558" s="136" t="s">
        <v>192</v>
      </c>
      <c r="ASG558" s="137"/>
      <c r="ASH558" s="138"/>
      <c r="ASI558" s="136" t="s">
        <v>193</v>
      </c>
      <c r="ASJ558" s="137"/>
      <c r="ASK558" s="138"/>
      <c r="ASL558" s="136" t="s">
        <v>194</v>
      </c>
      <c r="ASM558" s="137"/>
      <c r="ASN558" s="138"/>
      <c r="ASO558" s="136" t="s">
        <v>195</v>
      </c>
      <c r="ASP558" s="137"/>
      <c r="ASQ558" s="138"/>
      <c r="ASR558" s="144" t="s">
        <v>189</v>
      </c>
      <c r="ASS558" s="145"/>
      <c r="AST558" s="146"/>
      <c r="ASU558" s="144" t="s">
        <v>190</v>
      </c>
      <c r="ASV558" s="145"/>
      <c r="ASW558" s="146"/>
      <c r="ASX558" s="144" t="s">
        <v>191</v>
      </c>
      <c r="ASY558" s="145"/>
      <c r="ASZ558" s="146"/>
      <c r="ATA558" s="144" t="s">
        <v>192</v>
      </c>
      <c r="ATB558" s="145"/>
      <c r="ATC558" s="146"/>
      <c r="ATD558" s="144" t="s">
        <v>193</v>
      </c>
      <c r="ATE558" s="145"/>
      <c r="ATF558" s="146"/>
      <c r="ATG558" s="144" t="s">
        <v>194</v>
      </c>
      <c r="ATH558" s="145"/>
      <c r="ATI558" s="146"/>
      <c r="ATJ558" s="144" t="s">
        <v>195</v>
      </c>
      <c r="ATK558" s="145"/>
      <c r="ATL558" s="146"/>
      <c r="ATM558" s="136" t="s">
        <v>189</v>
      </c>
      <c r="ATN558" s="137"/>
      <c r="ATO558" s="138"/>
      <c r="ATP558" s="136" t="s">
        <v>190</v>
      </c>
      <c r="ATQ558" s="137"/>
      <c r="ATR558" s="138"/>
      <c r="ATS558" s="136" t="s">
        <v>191</v>
      </c>
      <c r="ATT558" s="137"/>
      <c r="ATU558" s="138"/>
      <c r="ATV558" s="136" t="s">
        <v>192</v>
      </c>
      <c r="ATW558" s="137"/>
      <c r="ATX558" s="138"/>
      <c r="ATY558" s="136" t="s">
        <v>193</v>
      </c>
      <c r="ATZ558" s="137"/>
      <c r="AUA558" s="138"/>
      <c r="AUB558" s="136" t="s">
        <v>194</v>
      </c>
      <c r="AUC558" s="137"/>
      <c r="AUD558" s="138"/>
      <c r="AUE558" s="136" t="s">
        <v>195</v>
      </c>
      <c r="AUF558" s="137"/>
      <c r="AUG558" s="138"/>
      <c r="AUH558" s="144" t="s">
        <v>189</v>
      </c>
      <c r="AUI558" s="145"/>
      <c r="AUJ558" s="146"/>
      <c r="AUK558" s="144" t="s">
        <v>190</v>
      </c>
      <c r="AUL558" s="145"/>
      <c r="AUM558" s="146"/>
      <c r="AUN558" s="144" t="s">
        <v>191</v>
      </c>
      <c r="AUO558" s="145"/>
      <c r="AUP558" s="146"/>
      <c r="AUQ558" s="144" t="s">
        <v>192</v>
      </c>
      <c r="AUR558" s="145"/>
      <c r="AUS558" s="146"/>
      <c r="AUT558" s="144" t="s">
        <v>193</v>
      </c>
      <c r="AUU558" s="145"/>
      <c r="AUV558" s="146"/>
      <c r="AUW558" s="144" t="s">
        <v>194</v>
      </c>
      <c r="AUX558" s="145"/>
      <c r="AUY558" s="146"/>
      <c r="AUZ558" s="144" t="s">
        <v>195</v>
      </c>
      <c r="AVA558" s="145"/>
      <c r="AVB558" s="146"/>
      <c r="AVC558" s="136" t="s">
        <v>189</v>
      </c>
      <c r="AVD558" s="137"/>
      <c r="AVE558" s="138"/>
      <c r="AVF558" s="136" t="s">
        <v>190</v>
      </c>
      <c r="AVG558" s="137"/>
      <c r="AVH558" s="138"/>
      <c r="AVI558" s="136" t="s">
        <v>191</v>
      </c>
      <c r="AVJ558" s="137"/>
      <c r="AVK558" s="138"/>
      <c r="AVL558" s="136" t="s">
        <v>192</v>
      </c>
      <c r="AVM558" s="137"/>
      <c r="AVN558" s="138"/>
      <c r="AVO558" s="136" t="s">
        <v>193</v>
      </c>
      <c r="AVP558" s="137"/>
      <c r="AVQ558" s="138"/>
      <c r="AVR558" s="136" t="s">
        <v>194</v>
      </c>
      <c r="AVS558" s="137"/>
      <c r="AVT558" s="138"/>
      <c r="AVU558" s="136" t="s">
        <v>195</v>
      </c>
      <c r="AVV558" s="137"/>
      <c r="AVW558" s="138"/>
    </row>
    <row r="559" spans="1:1271">
      <c r="A559" s="120"/>
      <c r="B559" s="120"/>
      <c r="C559" s="121"/>
      <c r="D559" s="112"/>
      <c r="E559" s="111"/>
      <c r="F559" s="120">
        <v>2020</v>
      </c>
      <c r="G559" s="120">
        <v>2021</v>
      </c>
      <c r="H559" s="120">
        <v>2022</v>
      </c>
      <c r="I559" s="120">
        <v>2020</v>
      </c>
      <c r="J559" s="120">
        <v>2021</v>
      </c>
      <c r="K559" s="120">
        <v>2022</v>
      </c>
      <c r="L559" s="120">
        <v>2020</v>
      </c>
      <c r="M559" s="120">
        <v>2021</v>
      </c>
      <c r="N559" s="120">
        <v>2022</v>
      </c>
      <c r="O559" s="120">
        <v>2020</v>
      </c>
      <c r="P559" s="120">
        <v>2021</v>
      </c>
      <c r="Q559" s="120">
        <v>2022</v>
      </c>
      <c r="R559" s="120">
        <v>2020</v>
      </c>
      <c r="S559" s="120">
        <v>2021</v>
      </c>
      <c r="T559" s="120">
        <v>2022</v>
      </c>
      <c r="U559" s="120">
        <v>2020</v>
      </c>
      <c r="V559" s="120">
        <v>2021</v>
      </c>
      <c r="W559" s="120">
        <v>2022</v>
      </c>
      <c r="X559" s="120">
        <v>2020</v>
      </c>
      <c r="Y559" s="120">
        <v>2021</v>
      </c>
      <c r="Z559" s="120">
        <v>2022</v>
      </c>
      <c r="AA559" s="120">
        <v>2020</v>
      </c>
      <c r="AB559" s="120">
        <v>2021</v>
      </c>
      <c r="AC559" s="120">
        <v>2022</v>
      </c>
      <c r="AD559" s="120">
        <v>2020</v>
      </c>
      <c r="AE559" s="120">
        <v>2021</v>
      </c>
      <c r="AF559" s="120">
        <v>2022</v>
      </c>
      <c r="AG559" s="120">
        <v>2020</v>
      </c>
      <c r="AH559" s="120">
        <v>2021</v>
      </c>
      <c r="AI559" s="120">
        <v>2022</v>
      </c>
      <c r="AJ559" s="120">
        <v>2020</v>
      </c>
      <c r="AK559" s="120">
        <v>2021</v>
      </c>
      <c r="AL559" s="120">
        <v>2022</v>
      </c>
      <c r="AM559" s="120">
        <v>2020</v>
      </c>
      <c r="AN559" s="120">
        <v>2021</v>
      </c>
      <c r="AO559" s="120">
        <v>2022</v>
      </c>
      <c r="AP559" s="120">
        <v>2020</v>
      </c>
      <c r="AQ559" s="120">
        <v>2021</v>
      </c>
      <c r="AR559" s="120">
        <v>2022</v>
      </c>
      <c r="AS559" s="120">
        <v>2020</v>
      </c>
      <c r="AT559" s="120">
        <v>2021</v>
      </c>
      <c r="AU559" s="120">
        <v>2022</v>
      </c>
      <c r="AV559" s="120">
        <v>2020</v>
      </c>
      <c r="AW559" s="120">
        <v>2021</v>
      </c>
      <c r="AX559" s="120">
        <v>2022</v>
      </c>
      <c r="AY559" s="120">
        <v>2020</v>
      </c>
      <c r="AZ559" s="120">
        <v>2021</v>
      </c>
      <c r="BA559" s="120">
        <v>2022</v>
      </c>
      <c r="BB559" s="120">
        <v>2020</v>
      </c>
      <c r="BC559" s="120">
        <v>2021</v>
      </c>
      <c r="BD559" s="120">
        <v>2022</v>
      </c>
      <c r="BE559" s="120">
        <v>2020</v>
      </c>
      <c r="BF559" s="120">
        <v>2021</v>
      </c>
      <c r="BG559" s="120">
        <v>2022</v>
      </c>
      <c r="BH559" s="120">
        <v>2020</v>
      </c>
      <c r="BI559" s="120">
        <v>2021</v>
      </c>
      <c r="BJ559" s="120">
        <v>2022</v>
      </c>
      <c r="BK559" s="120">
        <v>2020</v>
      </c>
      <c r="BL559" s="120">
        <v>2021</v>
      </c>
      <c r="BM559" s="120">
        <v>2022</v>
      </c>
      <c r="BN559" s="120">
        <v>2020</v>
      </c>
      <c r="BO559" s="120">
        <v>2021</v>
      </c>
      <c r="BP559" s="120">
        <v>2022</v>
      </c>
      <c r="BQ559" s="120">
        <v>2020</v>
      </c>
      <c r="BR559" s="120">
        <v>2021</v>
      </c>
      <c r="BS559" s="120">
        <v>2022</v>
      </c>
      <c r="BT559" s="120">
        <v>2020</v>
      </c>
      <c r="BU559" s="120">
        <v>2021</v>
      </c>
      <c r="BV559" s="120">
        <v>2022</v>
      </c>
      <c r="BW559" s="120">
        <v>2020</v>
      </c>
      <c r="BX559" s="120">
        <v>2021</v>
      </c>
      <c r="BY559" s="120">
        <v>2022</v>
      </c>
      <c r="BZ559" s="120">
        <v>2020</v>
      </c>
      <c r="CA559" s="120">
        <v>2021</v>
      </c>
      <c r="CB559" s="120">
        <v>2022</v>
      </c>
      <c r="CC559" s="120">
        <v>2020</v>
      </c>
      <c r="CD559" s="120">
        <v>2021</v>
      </c>
      <c r="CE559" s="120">
        <v>2022</v>
      </c>
      <c r="CF559" s="120">
        <v>2020</v>
      </c>
      <c r="CG559" s="120">
        <v>2021</v>
      </c>
      <c r="CH559" s="120">
        <v>2022</v>
      </c>
      <c r="CI559" s="120">
        <v>2020</v>
      </c>
      <c r="CJ559" s="120">
        <v>2021</v>
      </c>
      <c r="CK559" s="120">
        <v>2022</v>
      </c>
      <c r="CL559" s="120">
        <v>2020</v>
      </c>
      <c r="CM559" s="120">
        <v>2021</v>
      </c>
      <c r="CN559" s="120">
        <v>2022</v>
      </c>
      <c r="CO559" s="120">
        <v>2020</v>
      </c>
      <c r="CP559" s="120">
        <v>2021</v>
      </c>
      <c r="CQ559" s="120">
        <v>2022</v>
      </c>
      <c r="CR559" s="120">
        <v>2020</v>
      </c>
      <c r="CS559" s="120">
        <v>2021</v>
      </c>
      <c r="CT559" s="120">
        <v>2022</v>
      </c>
      <c r="CU559" s="120">
        <v>2020</v>
      </c>
      <c r="CV559" s="120">
        <v>2021</v>
      </c>
      <c r="CW559" s="120">
        <v>2022</v>
      </c>
      <c r="CX559" s="120">
        <v>2020</v>
      </c>
      <c r="CY559" s="120">
        <v>2021</v>
      </c>
      <c r="CZ559" s="120">
        <v>2022</v>
      </c>
      <c r="DA559" s="120">
        <v>2020</v>
      </c>
      <c r="DB559" s="120">
        <v>2021</v>
      </c>
      <c r="DC559" s="120">
        <v>2022</v>
      </c>
      <c r="DD559" s="120">
        <v>2020</v>
      </c>
      <c r="DE559" s="120">
        <v>2021</v>
      </c>
      <c r="DF559" s="120">
        <v>2022</v>
      </c>
      <c r="DG559" s="120">
        <v>2020</v>
      </c>
      <c r="DH559" s="120">
        <v>2021</v>
      </c>
      <c r="DI559" s="120">
        <v>2022</v>
      </c>
      <c r="DJ559" s="120">
        <v>2020</v>
      </c>
      <c r="DK559" s="120">
        <v>2021</v>
      </c>
      <c r="DL559" s="120">
        <v>2022</v>
      </c>
      <c r="DM559" s="120">
        <v>2020</v>
      </c>
      <c r="DN559" s="120">
        <v>2021</v>
      </c>
      <c r="DO559" s="120">
        <v>2022</v>
      </c>
      <c r="DP559" s="120">
        <v>2020</v>
      </c>
      <c r="DQ559" s="120">
        <v>2021</v>
      </c>
      <c r="DR559" s="120">
        <v>2022</v>
      </c>
      <c r="DS559" s="120">
        <v>2020</v>
      </c>
      <c r="DT559" s="120">
        <v>2021</v>
      </c>
      <c r="DU559" s="120">
        <v>2022</v>
      </c>
      <c r="DV559" s="120">
        <v>2020</v>
      </c>
      <c r="DW559" s="120">
        <v>2021</v>
      </c>
      <c r="DX559" s="120">
        <v>2022</v>
      </c>
      <c r="DY559" s="120">
        <v>2020</v>
      </c>
      <c r="DZ559" s="120">
        <v>2021</v>
      </c>
      <c r="EA559" s="120">
        <v>2022</v>
      </c>
      <c r="EB559" s="120">
        <v>2020</v>
      </c>
      <c r="EC559" s="120">
        <v>2021</v>
      </c>
      <c r="ED559" s="120">
        <v>2022</v>
      </c>
      <c r="EE559" s="120">
        <v>2020</v>
      </c>
      <c r="EF559" s="120">
        <v>2021</v>
      </c>
      <c r="EG559" s="120">
        <v>2022</v>
      </c>
      <c r="EH559" s="120">
        <v>2020</v>
      </c>
      <c r="EI559" s="120">
        <v>2021</v>
      </c>
      <c r="EJ559" s="120">
        <v>2022</v>
      </c>
      <c r="EK559" s="120">
        <v>2020</v>
      </c>
      <c r="EL559" s="120">
        <v>2021</v>
      </c>
      <c r="EM559" s="120">
        <v>2022</v>
      </c>
      <c r="EN559" s="120">
        <v>2020</v>
      </c>
      <c r="EO559" s="120">
        <v>2021</v>
      </c>
      <c r="EP559" s="120">
        <v>2022</v>
      </c>
      <c r="EQ559" s="120">
        <v>2020</v>
      </c>
      <c r="ER559" s="120">
        <v>2021</v>
      </c>
      <c r="ES559" s="120">
        <v>2022</v>
      </c>
      <c r="ET559" s="120">
        <v>2020</v>
      </c>
      <c r="EU559" s="120">
        <v>2021</v>
      </c>
      <c r="EV559" s="120">
        <v>2022</v>
      </c>
      <c r="EW559" s="120">
        <v>2020</v>
      </c>
      <c r="EX559" s="120">
        <v>2021</v>
      </c>
      <c r="EY559" s="120">
        <v>2022</v>
      </c>
      <c r="EZ559" s="120">
        <v>2020</v>
      </c>
      <c r="FA559" s="120">
        <v>2021</v>
      </c>
      <c r="FB559" s="120">
        <v>2022</v>
      </c>
      <c r="FC559" s="120">
        <v>2020</v>
      </c>
      <c r="FD559" s="120">
        <v>2021</v>
      </c>
      <c r="FE559" s="120">
        <v>2022</v>
      </c>
      <c r="FF559" s="120">
        <v>2020</v>
      </c>
      <c r="FG559" s="120">
        <v>2021</v>
      </c>
      <c r="FH559" s="120">
        <v>2022</v>
      </c>
      <c r="FI559" s="120">
        <v>2020</v>
      </c>
      <c r="FJ559" s="120">
        <v>2021</v>
      </c>
      <c r="FK559" s="120">
        <v>2022</v>
      </c>
      <c r="FL559" s="120">
        <v>2020</v>
      </c>
      <c r="FM559" s="120">
        <v>2021</v>
      </c>
      <c r="FN559" s="120">
        <v>2022</v>
      </c>
      <c r="FO559" s="120">
        <v>2020</v>
      </c>
      <c r="FP559" s="120">
        <v>2021</v>
      </c>
      <c r="FQ559" s="120">
        <v>2022</v>
      </c>
      <c r="FR559" s="120">
        <v>2020</v>
      </c>
      <c r="FS559" s="120">
        <v>2021</v>
      </c>
      <c r="FT559" s="120">
        <v>2022</v>
      </c>
      <c r="FU559" s="120">
        <v>2020</v>
      </c>
      <c r="FV559" s="120">
        <v>2021</v>
      </c>
      <c r="FW559" s="120">
        <v>2022</v>
      </c>
      <c r="FX559" s="120">
        <v>2020</v>
      </c>
      <c r="FY559" s="120">
        <v>2021</v>
      </c>
      <c r="FZ559" s="120">
        <v>2022</v>
      </c>
      <c r="GA559" s="120">
        <v>2020</v>
      </c>
      <c r="GB559" s="120">
        <v>2021</v>
      </c>
      <c r="GC559" s="120">
        <v>2022</v>
      </c>
      <c r="GD559" s="120">
        <v>2020</v>
      </c>
      <c r="GE559" s="120">
        <v>2021</v>
      </c>
      <c r="GF559" s="120">
        <v>2022</v>
      </c>
      <c r="GG559" s="120">
        <v>2020</v>
      </c>
      <c r="GH559" s="120">
        <v>2021</v>
      </c>
      <c r="GI559" s="120">
        <v>2022</v>
      </c>
      <c r="GJ559" s="120">
        <v>2020</v>
      </c>
      <c r="GK559" s="120">
        <v>2021</v>
      </c>
      <c r="GL559" s="120">
        <v>2022</v>
      </c>
      <c r="GM559" s="120">
        <v>2020</v>
      </c>
      <c r="GN559" s="120">
        <v>2021</v>
      </c>
      <c r="GO559" s="120">
        <v>2022</v>
      </c>
      <c r="GP559" s="120">
        <v>2020</v>
      </c>
      <c r="GQ559" s="120">
        <v>2021</v>
      </c>
      <c r="GR559" s="120">
        <v>2022</v>
      </c>
      <c r="GS559" s="120">
        <v>2020</v>
      </c>
      <c r="GT559" s="120">
        <v>2021</v>
      </c>
      <c r="GU559" s="120">
        <v>2022</v>
      </c>
      <c r="GV559" s="120">
        <v>2020</v>
      </c>
      <c r="GW559" s="120">
        <v>2021</v>
      </c>
      <c r="GX559" s="120">
        <v>2022</v>
      </c>
      <c r="GY559" s="120">
        <v>2020</v>
      </c>
      <c r="GZ559" s="120">
        <v>2021</v>
      </c>
      <c r="HA559" s="120">
        <v>2022</v>
      </c>
      <c r="HB559" s="120">
        <v>2020</v>
      </c>
      <c r="HC559" s="120">
        <v>2021</v>
      </c>
      <c r="HD559" s="120">
        <v>2022</v>
      </c>
      <c r="HE559" s="120">
        <v>2020</v>
      </c>
      <c r="HF559" s="120">
        <v>2021</v>
      </c>
      <c r="HG559" s="120">
        <v>2022</v>
      </c>
      <c r="HH559" s="120">
        <v>2020</v>
      </c>
      <c r="HI559" s="120">
        <v>2021</v>
      </c>
      <c r="HJ559" s="120">
        <v>2022</v>
      </c>
      <c r="HK559" s="120">
        <v>2020</v>
      </c>
      <c r="HL559" s="120">
        <v>2021</v>
      </c>
      <c r="HM559" s="120">
        <v>2022</v>
      </c>
      <c r="HN559" s="120">
        <v>2020</v>
      </c>
      <c r="HO559" s="120">
        <v>2021</v>
      </c>
      <c r="HP559" s="120">
        <v>2022</v>
      </c>
      <c r="HQ559" s="120">
        <v>2020</v>
      </c>
      <c r="HR559" s="120">
        <v>2021</v>
      </c>
      <c r="HS559" s="120">
        <v>2022</v>
      </c>
      <c r="HT559" s="120">
        <v>2020</v>
      </c>
      <c r="HU559" s="120">
        <v>2021</v>
      </c>
      <c r="HV559" s="120">
        <v>2022</v>
      </c>
      <c r="HW559" s="120">
        <v>2020</v>
      </c>
      <c r="HX559" s="120">
        <v>2021</v>
      </c>
      <c r="HY559" s="120">
        <v>2022</v>
      </c>
      <c r="HZ559" s="120">
        <v>2020</v>
      </c>
      <c r="IA559" s="120">
        <v>2021</v>
      </c>
      <c r="IB559" s="120">
        <v>2022</v>
      </c>
      <c r="IC559" s="120">
        <v>2020</v>
      </c>
      <c r="ID559" s="120">
        <v>2021</v>
      </c>
      <c r="IE559" s="120">
        <v>2022</v>
      </c>
      <c r="IF559" s="120">
        <v>2020</v>
      </c>
      <c r="IG559" s="120">
        <v>2021</v>
      </c>
      <c r="IH559" s="120">
        <v>2022</v>
      </c>
      <c r="II559" s="120">
        <v>2020</v>
      </c>
      <c r="IJ559" s="120">
        <v>2021</v>
      </c>
      <c r="IK559" s="120">
        <v>2022</v>
      </c>
      <c r="IL559" s="120">
        <v>2020</v>
      </c>
      <c r="IM559" s="120">
        <v>2021</v>
      </c>
      <c r="IN559" s="120">
        <v>2022</v>
      </c>
      <c r="IO559" s="120">
        <v>2020</v>
      </c>
      <c r="IP559" s="120">
        <v>2021</v>
      </c>
      <c r="IQ559" s="120">
        <v>2022</v>
      </c>
      <c r="IR559" s="120">
        <v>2020</v>
      </c>
      <c r="IS559" s="120">
        <v>2021</v>
      </c>
      <c r="IT559" s="120">
        <v>2022</v>
      </c>
      <c r="IU559" s="120">
        <v>2020</v>
      </c>
      <c r="IV559" s="120">
        <v>2021</v>
      </c>
      <c r="IW559" s="120">
        <v>2022</v>
      </c>
      <c r="IX559" s="120">
        <v>2020</v>
      </c>
      <c r="IY559" s="120">
        <v>2021</v>
      </c>
      <c r="IZ559" s="120">
        <v>2022</v>
      </c>
      <c r="JA559" s="120">
        <v>2020</v>
      </c>
      <c r="JB559" s="120">
        <v>2021</v>
      </c>
      <c r="JC559" s="120">
        <v>2022</v>
      </c>
      <c r="JD559" s="120">
        <v>2020</v>
      </c>
      <c r="JE559" s="120">
        <v>2021</v>
      </c>
      <c r="JF559" s="120">
        <v>2022</v>
      </c>
      <c r="JG559" s="120">
        <v>2020</v>
      </c>
      <c r="JH559" s="120">
        <v>2021</v>
      </c>
      <c r="JI559" s="120">
        <v>2022</v>
      </c>
      <c r="JJ559" s="120">
        <v>2020</v>
      </c>
      <c r="JK559" s="120">
        <v>2021</v>
      </c>
      <c r="JL559" s="120">
        <v>2022</v>
      </c>
      <c r="JM559" s="120">
        <v>2020</v>
      </c>
      <c r="JN559" s="120">
        <v>2021</v>
      </c>
      <c r="JO559" s="120">
        <v>2022</v>
      </c>
      <c r="JP559" s="120">
        <v>2020</v>
      </c>
      <c r="JQ559" s="120">
        <v>2021</v>
      </c>
      <c r="JR559" s="120">
        <v>2022</v>
      </c>
      <c r="JS559" s="120">
        <v>2020</v>
      </c>
      <c r="JT559" s="120">
        <v>2021</v>
      </c>
      <c r="JU559" s="120">
        <v>2022</v>
      </c>
      <c r="JV559" s="120">
        <v>2020</v>
      </c>
      <c r="JW559" s="120">
        <v>2021</v>
      </c>
      <c r="JX559" s="120">
        <v>2022</v>
      </c>
      <c r="JY559" s="120">
        <v>2020</v>
      </c>
      <c r="JZ559" s="120">
        <v>2021</v>
      </c>
      <c r="KA559" s="120">
        <v>2022</v>
      </c>
      <c r="KB559" s="120">
        <v>2020</v>
      </c>
      <c r="KC559" s="120">
        <v>2021</v>
      </c>
      <c r="KD559" s="120">
        <v>2022</v>
      </c>
      <c r="KE559" s="120">
        <v>2020</v>
      </c>
      <c r="KF559" s="120">
        <v>2021</v>
      </c>
      <c r="KG559" s="120">
        <v>2022</v>
      </c>
      <c r="KH559" s="120">
        <v>2020</v>
      </c>
      <c r="KI559" s="120">
        <v>2021</v>
      </c>
      <c r="KJ559" s="120">
        <v>2022</v>
      </c>
      <c r="KK559" s="120">
        <v>2020</v>
      </c>
      <c r="KL559" s="120">
        <v>2021</v>
      </c>
      <c r="KM559" s="120">
        <v>2022</v>
      </c>
      <c r="KN559" s="120">
        <v>2020</v>
      </c>
      <c r="KO559" s="120">
        <v>2021</v>
      </c>
      <c r="KP559" s="120">
        <v>2022</v>
      </c>
      <c r="KQ559" s="120">
        <v>2020</v>
      </c>
      <c r="KR559" s="120">
        <v>2021</v>
      </c>
      <c r="KS559" s="120">
        <v>2022</v>
      </c>
      <c r="KT559" s="120">
        <v>2020</v>
      </c>
      <c r="KU559" s="120">
        <v>2021</v>
      </c>
      <c r="KV559" s="120">
        <v>2022</v>
      </c>
      <c r="KW559" s="120">
        <v>2020</v>
      </c>
      <c r="KX559" s="120">
        <v>2021</v>
      </c>
      <c r="KY559" s="120">
        <v>2022</v>
      </c>
      <c r="KZ559" s="120">
        <v>2020</v>
      </c>
      <c r="LA559" s="120">
        <v>2021</v>
      </c>
      <c r="LB559" s="120">
        <v>2022</v>
      </c>
      <c r="LC559" s="120">
        <v>2020</v>
      </c>
      <c r="LD559" s="120">
        <v>2021</v>
      </c>
      <c r="LE559" s="120">
        <v>2022</v>
      </c>
      <c r="LF559" s="120">
        <v>2020</v>
      </c>
      <c r="LG559" s="120">
        <v>2021</v>
      </c>
      <c r="LH559" s="120">
        <v>2022</v>
      </c>
      <c r="LI559" s="120">
        <v>2020</v>
      </c>
      <c r="LJ559" s="120">
        <v>2021</v>
      </c>
      <c r="LK559" s="120">
        <v>2022</v>
      </c>
      <c r="LL559" s="120">
        <v>2020</v>
      </c>
      <c r="LM559" s="120">
        <v>2021</v>
      </c>
      <c r="LN559" s="120">
        <v>2022</v>
      </c>
      <c r="LO559" s="120">
        <v>2020</v>
      </c>
      <c r="LP559" s="120">
        <v>2021</v>
      </c>
      <c r="LQ559" s="120">
        <v>2022</v>
      </c>
      <c r="LR559" s="120">
        <v>2020</v>
      </c>
      <c r="LS559" s="120">
        <v>2021</v>
      </c>
      <c r="LT559" s="120">
        <v>2022</v>
      </c>
      <c r="LU559" s="120">
        <v>2020</v>
      </c>
      <c r="LV559" s="120">
        <v>2021</v>
      </c>
      <c r="LW559" s="120">
        <v>2022</v>
      </c>
      <c r="LX559" s="120">
        <v>2020</v>
      </c>
      <c r="LY559" s="120">
        <v>2021</v>
      </c>
      <c r="LZ559" s="120">
        <v>2022</v>
      </c>
      <c r="MA559" s="120">
        <v>2020</v>
      </c>
      <c r="MB559" s="120">
        <v>2021</v>
      </c>
      <c r="MC559" s="120">
        <v>2022</v>
      </c>
      <c r="MD559" s="120">
        <v>2020</v>
      </c>
      <c r="ME559" s="120">
        <v>2021</v>
      </c>
      <c r="MF559" s="120">
        <v>2022</v>
      </c>
      <c r="MG559" s="120">
        <v>2020</v>
      </c>
      <c r="MH559" s="120">
        <v>2021</v>
      </c>
      <c r="MI559" s="120">
        <v>2022</v>
      </c>
      <c r="MJ559" s="120">
        <v>2020</v>
      </c>
      <c r="MK559" s="120">
        <v>2021</v>
      </c>
      <c r="ML559" s="120">
        <v>2022</v>
      </c>
      <c r="MM559" s="120">
        <v>2020</v>
      </c>
      <c r="MN559" s="120">
        <v>2021</v>
      </c>
      <c r="MO559" s="120">
        <v>2022</v>
      </c>
      <c r="MP559" s="120">
        <v>2020</v>
      </c>
      <c r="MQ559" s="120">
        <v>2021</v>
      </c>
      <c r="MR559" s="120">
        <v>2022</v>
      </c>
      <c r="MS559" s="120">
        <v>2020</v>
      </c>
      <c r="MT559" s="120">
        <v>2021</v>
      </c>
      <c r="MU559" s="120">
        <v>2022</v>
      </c>
      <c r="MV559" s="120">
        <v>2020</v>
      </c>
      <c r="MW559" s="120">
        <v>2021</v>
      </c>
      <c r="MX559" s="120">
        <v>2022</v>
      </c>
      <c r="MY559" s="120">
        <v>2020</v>
      </c>
      <c r="MZ559" s="120">
        <v>2021</v>
      </c>
      <c r="NA559" s="120">
        <v>2022</v>
      </c>
      <c r="NB559" s="120">
        <v>2020</v>
      </c>
      <c r="NC559" s="120">
        <v>2021</v>
      </c>
      <c r="ND559" s="120">
        <v>2022</v>
      </c>
      <c r="NE559" s="120">
        <v>2020</v>
      </c>
      <c r="NF559" s="120">
        <v>2021</v>
      </c>
      <c r="NG559" s="120">
        <v>2022</v>
      </c>
      <c r="NH559" s="120">
        <v>2020</v>
      </c>
      <c r="NI559" s="120">
        <v>2021</v>
      </c>
      <c r="NJ559" s="120">
        <v>2022</v>
      </c>
      <c r="NK559" s="120">
        <v>2020</v>
      </c>
      <c r="NL559" s="120">
        <v>2021</v>
      </c>
      <c r="NM559" s="120">
        <v>2022</v>
      </c>
      <c r="NN559" s="120">
        <v>2020</v>
      </c>
      <c r="NO559" s="120">
        <v>2021</v>
      </c>
      <c r="NP559" s="120">
        <v>2022</v>
      </c>
      <c r="NQ559" s="120">
        <v>2020</v>
      </c>
      <c r="NR559" s="120">
        <v>2021</v>
      </c>
      <c r="NS559" s="120">
        <v>2022</v>
      </c>
      <c r="NT559" s="120">
        <v>2020</v>
      </c>
      <c r="NU559" s="120">
        <v>2021</v>
      </c>
      <c r="NV559" s="120">
        <v>2022</v>
      </c>
      <c r="NW559" s="120">
        <v>2020</v>
      </c>
      <c r="NX559" s="120">
        <v>2021</v>
      </c>
      <c r="NY559" s="120">
        <v>2022</v>
      </c>
      <c r="NZ559" s="120">
        <v>2020</v>
      </c>
      <c r="OA559" s="120">
        <v>2021</v>
      </c>
      <c r="OB559" s="120">
        <v>2022</v>
      </c>
      <c r="OC559" s="120">
        <v>2020</v>
      </c>
      <c r="OD559" s="120">
        <v>2021</v>
      </c>
      <c r="OE559" s="120">
        <v>2022</v>
      </c>
      <c r="OF559" s="120">
        <v>2020</v>
      </c>
      <c r="OG559" s="120">
        <v>2021</v>
      </c>
      <c r="OH559" s="120">
        <v>2022</v>
      </c>
      <c r="OI559" s="120">
        <v>2020</v>
      </c>
      <c r="OJ559" s="120">
        <v>2021</v>
      </c>
      <c r="OK559" s="120">
        <v>2022</v>
      </c>
      <c r="OL559" s="120">
        <v>2020</v>
      </c>
      <c r="OM559" s="120">
        <v>2021</v>
      </c>
      <c r="ON559" s="120">
        <v>2022</v>
      </c>
      <c r="OO559" s="120">
        <v>2020</v>
      </c>
      <c r="OP559" s="120">
        <v>2021</v>
      </c>
      <c r="OQ559" s="120">
        <v>2022</v>
      </c>
      <c r="OR559" s="120">
        <v>2020</v>
      </c>
      <c r="OS559" s="120">
        <v>2021</v>
      </c>
      <c r="OT559" s="120">
        <v>2022</v>
      </c>
      <c r="OU559" s="120">
        <v>2020</v>
      </c>
      <c r="OV559" s="120">
        <v>2021</v>
      </c>
      <c r="OW559" s="120">
        <v>2022</v>
      </c>
      <c r="OX559" s="120">
        <v>2020</v>
      </c>
      <c r="OY559" s="120">
        <v>2021</v>
      </c>
      <c r="OZ559" s="120">
        <v>2022</v>
      </c>
      <c r="PA559" s="120">
        <v>2020</v>
      </c>
      <c r="PB559" s="120">
        <v>2021</v>
      </c>
      <c r="PC559" s="120">
        <v>2022</v>
      </c>
      <c r="PD559" s="120">
        <v>2020</v>
      </c>
      <c r="PE559" s="120">
        <v>2021</v>
      </c>
      <c r="PF559" s="120">
        <v>2022</v>
      </c>
      <c r="PG559" s="120">
        <v>2020</v>
      </c>
      <c r="PH559" s="120">
        <v>2021</v>
      </c>
      <c r="PI559" s="120">
        <v>2022</v>
      </c>
      <c r="PJ559" s="120">
        <v>2020</v>
      </c>
      <c r="PK559" s="120">
        <v>2021</v>
      </c>
      <c r="PL559" s="120">
        <v>2022</v>
      </c>
      <c r="PM559" s="120">
        <v>2020</v>
      </c>
      <c r="PN559" s="120">
        <v>2021</v>
      </c>
      <c r="PO559" s="120">
        <v>2022</v>
      </c>
      <c r="PP559" s="120">
        <v>2020</v>
      </c>
      <c r="PQ559" s="120">
        <v>2021</v>
      </c>
      <c r="PR559" s="120">
        <v>2022</v>
      </c>
      <c r="PS559" s="120">
        <v>2020</v>
      </c>
      <c r="PT559" s="120">
        <v>2021</v>
      </c>
      <c r="PU559" s="120">
        <v>2022</v>
      </c>
      <c r="PV559" s="120">
        <v>2020</v>
      </c>
      <c r="PW559" s="120">
        <v>2021</v>
      </c>
      <c r="PX559" s="120">
        <v>2022</v>
      </c>
      <c r="PY559" s="120">
        <v>2020</v>
      </c>
      <c r="PZ559" s="120">
        <v>2021</v>
      </c>
      <c r="QA559" s="120">
        <v>2022</v>
      </c>
      <c r="QB559" s="120">
        <v>2020</v>
      </c>
      <c r="QC559" s="120">
        <v>2021</v>
      </c>
      <c r="QD559" s="120">
        <v>2022</v>
      </c>
      <c r="QE559" s="120">
        <v>2020</v>
      </c>
      <c r="QF559" s="120">
        <v>2021</v>
      </c>
      <c r="QG559" s="120">
        <v>2022</v>
      </c>
      <c r="QH559" s="120">
        <v>2020</v>
      </c>
      <c r="QI559" s="120">
        <v>2021</v>
      </c>
      <c r="QJ559" s="120">
        <v>2022</v>
      </c>
      <c r="QK559" s="120">
        <v>2020</v>
      </c>
      <c r="QL559" s="120">
        <v>2021</v>
      </c>
      <c r="QM559" s="120">
        <v>2022</v>
      </c>
      <c r="QN559" s="120">
        <v>2020</v>
      </c>
      <c r="QO559" s="120">
        <v>2021</v>
      </c>
      <c r="QP559" s="120">
        <v>2022</v>
      </c>
      <c r="QQ559" s="120">
        <v>2020</v>
      </c>
      <c r="QR559" s="120">
        <v>2021</v>
      </c>
      <c r="QS559" s="120">
        <v>2022</v>
      </c>
      <c r="QT559" s="120">
        <v>2020</v>
      </c>
      <c r="QU559" s="120">
        <v>2021</v>
      </c>
      <c r="QV559" s="120">
        <v>2022</v>
      </c>
      <c r="QW559" s="120">
        <v>2020</v>
      </c>
      <c r="QX559" s="120">
        <v>2021</v>
      </c>
      <c r="QY559" s="120">
        <v>2022</v>
      </c>
      <c r="QZ559" s="120">
        <v>2020</v>
      </c>
      <c r="RA559" s="120">
        <v>2021</v>
      </c>
      <c r="RB559" s="120">
        <v>2022</v>
      </c>
      <c r="RC559" s="120">
        <v>2020</v>
      </c>
      <c r="RD559" s="120">
        <v>2021</v>
      </c>
      <c r="RE559" s="120">
        <v>2022</v>
      </c>
      <c r="RF559" s="120">
        <v>2020</v>
      </c>
      <c r="RG559" s="120">
        <v>2021</v>
      </c>
      <c r="RH559" s="120">
        <v>2022</v>
      </c>
      <c r="RI559" s="120">
        <v>2020</v>
      </c>
      <c r="RJ559" s="120">
        <v>2021</v>
      </c>
      <c r="RK559" s="120">
        <v>2022</v>
      </c>
      <c r="RL559" s="120">
        <v>2020</v>
      </c>
      <c r="RM559" s="120">
        <v>2021</v>
      </c>
      <c r="RN559" s="120">
        <v>2022</v>
      </c>
      <c r="RO559" s="120">
        <v>2020</v>
      </c>
      <c r="RP559" s="120">
        <v>2021</v>
      </c>
      <c r="RQ559" s="120">
        <v>2022</v>
      </c>
      <c r="RR559" s="120">
        <v>2020</v>
      </c>
      <c r="RS559" s="120">
        <v>2021</v>
      </c>
      <c r="RT559" s="120">
        <v>2022</v>
      </c>
      <c r="RU559" s="120">
        <v>2020</v>
      </c>
      <c r="RV559" s="120">
        <v>2021</v>
      </c>
      <c r="RW559" s="120">
        <v>2022</v>
      </c>
      <c r="RX559" s="120">
        <v>2020</v>
      </c>
      <c r="RY559" s="120">
        <v>2021</v>
      </c>
      <c r="RZ559" s="120">
        <v>2022</v>
      </c>
      <c r="SA559" s="120">
        <v>2020</v>
      </c>
      <c r="SB559" s="120">
        <v>2021</v>
      </c>
      <c r="SC559" s="120">
        <v>2022</v>
      </c>
      <c r="SD559" s="120">
        <v>2020</v>
      </c>
      <c r="SE559" s="120">
        <v>2021</v>
      </c>
      <c r="SF559" s="120">
        <v>2022</v>
      </c>
      <c r="SG559" s="120">
        <v>2020</v>
      </c>
      <c r="SH559" s="120">
        <v>2021</v>
      </c>
      <c r="SI559" s="120">
        <v>2022</v>
      </c>
      <c r="SJ559" s="120">
        <v>2020</v>
      </c>
      <c r="SK559" s="120">
        <v>2021</v>
      </c>
      <c r="SL559" s="120">
        <v>2022</v>
      </c>
      <c r="SM559" s="120">
        <v>2020</v>
      </c>
      <c r="SN559" s="120">
        <v>2021</v>
      </c>
      <c r="SO559" s="120">
        <v>2022</v>
      </c>
      <c r="SP559" s="120">
        <v>2020</v>
      </c>
      <c r="SQ559" s="120">
        <v>2021</v>
      </c>
      <c r="SR559" s="120">
        <v>2022</v>
      </c>
      <c r="SS559" s="120">
        <v>2020</v>
      </c>
      <c r="ST559" s="120">
        <v>2021</v>
      </c>
      <c r="SU559" s="120">
        <v>2022</v>
      </c>
      <c r="SV559" s="120">
        <v>2020</v>
      </c>
      <c r="SW559" s="120">
        <v>2021</v>
      </c>
      <c r="SX559" s="120">
        <v>2022</v>
      </c>
      <c r="SY559" s="120">
        <v>2020</v>
      </c>
      <c r="SZ559" s="120">
        <v>2021</v>
      </c>
      <c r="TA559" s="120">
        <v>2022</v>
      </c>
      <c r="TB559" s="120">
        <v>2020</v>
      </c>
      <c r="TC559" s="120">
        <v>2021</v>
      </c>
      <c r="TD559" s="120">
        <v>2022</v>
      </c>
      <c r="TE559" s="120">
        <v>2020</v>
      </c>
      <c r="TF559" s="120">
        <v>2021</v>
      </c>
      <c r="TG559" s="120">
        <v>2022</v>
      </c>
      <c r="TH559" s="120">
        <v>2020</v>
      </c>
      <c r="TI559" s="120">
        <v>2021</v>
      </c>
      <c r="TJ559" s="120">
        <v>2022</v>
      </c>
      <c r="TK559" s="120">
        <v>2020</v>
      </c>
      <c r="TL559" s="120">
        <v>2021</v>
      </c>
      <c r="TM559" s="120">
        <v>2022</v>
      </c>
      <c r="TN559" s="120">
        <v>2020</v>
      </c>
      <c r="TO559" s="120">
        <v>2021</v>
      </c>
      <c r="TP559" s="120">
        <v>2022</v>
      </c>
      <c r="TQ559" s="120">
        <v>2020</v>
      </c>
      <c r="TR559" s="120">
        <v>2021</v>
      </c>
      <c r="TS559" s="120">
        <v>2022</v>
      </c>
      <c r="TT559" s="120">
        <v>2020</v>
      </c>
      <c r="TU559" s="120">
        <v>2021</v>
      </c>
      <c r="TV559" s="120">
        <v>2022</v>
      </c>
      <c r="TW559" s="120">
        <v>2020</v>
      </c>
      <c r="TX559" s="120">
        <v>2021</v>
      </c>
      <c r="TY559" s="120">
        <v>2022</v>
      </c>
      <c r="TZ559" s="120">
        <v>2020</v>
      </c>
      <c r="UA559" s="120">
        <v>2021</v>
      </c>
      <c r="UB559" s="120">
        <v>2022</v>
      </c>
      <c r="UC559" s="120">
        <v>2020</v>
      </c>
      <c r="UD559" s="120">
        <v>2021</v>
      </c>
      <c r="UE559" s="120">
        <v>2022</v>
      </c>
      <c r="UF559" s="120">
        <v>2020</v>
      </c>
      <c r="UG559" s="120">
        <v>2021</v>
      </c>
      <c r="UH559" s="120">
        <v>2022</v>
      </c>
      <c r="UI559" s="120">
        <v>2020</v>
      </c>
      <c r="UJ559" s="120">
        <v>2021</v>
      </c>
      <c r="UK559" s="120">
        <v>2022</v>
      </c>
      <c r="UL559" s="120">
        <v>2020</v>
      </c>
      <c r="UM559" s="120">
        <v>2021</v>
      </c>
      <c r="UN559" s="120">
        <v>2022</v>
      </c>
      <c r="UO559" s="120">
        <v>2020</v>
      </c>
      <c r="UP559" s="120">
        <v>2021</v>
      </c>
      <c r="UQ559" s="120">
        <v>2022</v>
      </c>
      <c r="UR559" s="120">
        <v>2020</v>
      </c>
      <c r="US559" s="120">
        <v>2021</v>
      </c>
      <c r="UT559" s="120">
        <v>2022</v>
      </c>
      <c r="UU559" s="120">
        <v>2020</v>
      </c>
      <c r="UV559" s="120">
        <v>2021</v>
      </c>
      <c r="UW559" s="120">
        <v>2022</v>
      </c>
      <c r="UX559" s="120">
        <v>2020</v>
      </c>
      <c r="UY559" s="120">
        <v>2021</v>
      </c>
      <c r="UZ559" s="120">
        <v>2022</v>
      </c>
      <c r="VA559" s="120">
        <v>2020</v>
      </c>
      <c r="VB559" s="120">
        <v>2021</v>
      </c>
      <c r="VC559" s="120">
        <v>2022</v>
      </c>
      <c r="VD559" s="120">
        <v>2020</v>
      </c>
      <c r="VE559" s="120">
        <v>2021</v>
      </c>
      <c r="VF559" s="120">
        <v>2022</v>
      </c>
      <c r="VG559" s="120">
        <v>2020</v>
      </c>
      <c r="VH559" s="120">
        <v>2021</v>
      </c>
      <c r="VI559" s="120">
        <v>2022</v>
      </c>
      <c r="VJ559" s="120">
        <v>2020</v>
      </c>
      <c r="VK559" s="120">
        <v>2021</v>
      </c>
      <c r="VL559" s="120">
        <v>2022</v>
      </c>
      <c r="VM559" s="120">
        <v>2020</v>
      </c>
      <c r="VN559" s="120">
        <v>2021</v>
      </c>
      <c r="VO559" s="120">
        <v>2022</v>
      </c>
      <c r="VP559" s="120">
        <v>2020</v>
      </c>
      <c r="VQ559" s="120">
        <v>2021</v>
      </c>
      <c r="VR559" s="120">
        <v>2022</v>
      </c>
      <c r="VS559" s="120">
        <v>2020</v>
      </c>
      <c r="VT559" s="120">
        <v>2021</v>
      </c>
      <c r="VU559" s="120">
        <v>2022</v>
      </c>
      <c r="VV559" s="120">
        <v>2020</v>
      </c>
      <c r="VW559" s="120">
        <v>2021</v>
      </c>
      <c r="VX559" s="120">
        <v>2022</v>
      </c>
      <c r="VY559" s="120">
        <v>2020</v>
      </c>
      <c r="VZ559" s="120">
        <v>2021</v>
      </c>
      <c r="WA559" s="120">
        <v>2022</v>
      </c>
      <c r="WB559" s="120">
        <v>2020</v>
      </c>
      <c r="WC559" s="120">
        <v>2021</v>
      </c>
      <c r="WD559" s="120">
        <v>2022</v>
      </c>
      <c r="WE559" s="120">
        <v>2020</v>
      </c>
      <c r="WF559" s="120">
        <v>2021</v>
      </c>
      <c r="WG559" s="120">
        <v>2022</v>
      </c>
      <c r="WH559" s="120">
        <v>2020</v>
      </c>
      <c r="WI559" s="120">
        <v>2021</v>
      </c>
      <c r="WJ559" s="120">
        <v>2022</v>
      </c>
      <c r="WK559" s="120">
        <v>2020</v>
      </c>
      <c r="WL559" s="120">
        <v>2021</v>
      </c>
      <c r="WM559" s="120">
        <v>2022</v>
      </c>
      <c r="WN559" s="120">
        <v>2020</v>
      </c>
      <c r="WO559" s="120">
        <v>2021</v>
      </c>
      <c r="WP559" s="120">
        <v>2022</v>
      </c>
      <c r="WQ559" s="120">
        <v>2020</v>
      </c>
      <c r="WR559" s="120">
        <v>2021</v>
      </c>
      <c r="WS559" s="120">
        <v>2022</v>
      </c>
      <c r="WT559" s="120">
        <v>2020</v>
      </c>
      <c r="WU559" s="120">
        <v>2021</v>
      </c>
      <c r="WV559" s="120">
        <v>2022</v>
      </c>
      <c r="WW559" s="120">
        <v>2020</v>
      </c>
      <c r="WX559" s="120">
        <v>2021</v>
      </c>
      <c r="WY559" s="120">
        <v>2022</v>
      </c>
      <c r="WZ559" s="120">
        <v>2020</v>
      </c>
      <c r="XA559" s="120">
        <v>2021</v>
      </c>
      <c r="XB559" s="120">
        <v>2022</v>
      </c>
      <c r="XC559" s="120">
        <v>2020</v>
      </c>
      <c r="XD559" s="120">
        <v>2021</v>
      </c>
      <c r="XE559" s="120">
        <v>2022</v>
      </c>
      <c r="XF559" s="120">
        <v>2020</v>
      </c>
      <c r="XG559" s="120">
        <v>2021</v>
      </c>
      <c r="XH559" s="120">
        <v>2022</v>
      </c>
      <c r="XI559" s="120">
        <v>2020</v>
      </c>
      <c r="XJ559" s="120">
        <v>2021</v>
      </c>
      <c r="XK559" s="120">
        <v>2022</v>
      </c>
      <c r="XL559" s="120">
        <v>2020</v>
      </c>
      <c r="XM559" s="120">
        <v>2021</v>
      </c>
      <c r="XN559" s="120">
        <v>2022</v>
      </c>
      <c r="XO559" s="120">
        <v>2020</v>
      </c>
      <c r="XP559" s="120">
        <v>2021</v>
      </c>
      <c r="XQ559" s="120">
        <v>2022</v>
      </c>
      <c r="XR559" s="120">
        <v>2020</v>
      </c>
      <c r="XS559" s="120">
        <v>2021</v>
      </c>
      <c r="XT559" s="120">
        <v>2022</v>
      </c>
      <c r="XU559" s="120">
        <v>2020</v>
      </c>
      <c r="XV559" s="120">
        <v>2021</v>
      </c>
      <c r="XW559" s="120">
        <v>2022</v>
      </c>
      <c r="XX559" s="120">
        <v>2020</v>
      </c>
      <c r="XY559" s="120">
        <v>2021</v>
      </c>
      <c r="XZ559" s="120">
        <v>2022</v>
      </c>
      <c r="YA559" s="120">
        <v>2020</v>
      </c>
      <c r="YB559" s="120">
        <v>2021</v>
      </c>
      <c r="YC559" s="120">
        <v>2022</v>
      </c>
      <c r="YD559" s="120">
        <v>2020</v>
      </c>
      <c r="YE559" s="120">
        <v>2021</v>
      </c>
      <c r="YF559" s="120">
        <v>2022</v>
      </c>
      <c r="YG559" s="120">
        <v>2020</v>
      </c>
      <c r="YH559" s="120">
        <v>2021</v>
      </c>
      <c r="YI559" s="120">
        <v>2022</v>
      </c>
      <c r="YJ559" s="120">
        <v>2020</v>
      </c>
      <c r="YK559" s="120">
        <v>2021</v>
      </c>
      <c r="YL559" s="120">
        <v>2022</v>
      </c>
      <c r="YM559" s="120">
        <v>2020</v>
      </c>
      <c r="YN559" s="120">
        <v>2021</v>
      </c>
      <c r="YO559" s="120">
        <v>2022</v>
      </c>
      <c r="YP559" s="120">
        <v>2020</v>
      </c>
      <c r="YQ559" s="120">
        <v>2021</v>
      </c>
      <c r="YR559" s="120">
        <v>2022</v>
      </c>
      <c r="YS559" s="120">
        <v>2020</v>
      </c>
      <c r="YT559" s="120">
        <v>2021</v>
      </c>
      <c r="YU559" s="120">
        <v>2022</v>
      </c>
      <c r="YV559" s="120">
        <v>2020</v>
      </c>
      <c r="YW559" s="120">
        <v>2021</v>
      </c>
      <c r="YX559" s="120">
        <v>2022</v>
      </c>
      <c r="YY559" s="120">
        <v>2020</v>
      </c>
      <c r="YZ559" s="120">
        <v>2021</v>
      </c>
      <c r="ZA559" s="120">
        <v>2022</v>
      </c>
      <c r="ZB559" s="120">
        <v>2020</v>
      </c>
      <c r="ZC559" s="120">
        <v>2021</v>
      </c>
      <c r="ZD559" s="120">
        <v>2022</v>
      </c>
      <c r="ZE559" s="120">
        <v>2020</v>
      </c>
      <c r="ZF559" s="120">
        <v>2021</v>
      </c>
      <c r="ZG559" s="120">
        <v>2022</v>
      </c>
      <c r="ZH559" s="120">
        <v>2020</v>
      </c>
      <c r="ZI559" s="120">
        <v>2021</v>
      </c>
      <c r="ZJ559" s="120">
        <v>2022</v>
      </c>
      <c r="ZK559" s="120">
        <v>2020</v>
      </c>
      <c r="ZL559" s="120">
        <v>2021</v>
      </c>
      <c r="ZM559" s="120">
        <v>2022</v>
      </c>
      <c r="ZN559" s="120">
        <v>2020</v>
      </c>
      <c r="ZO559" s="120">
        <v>2021</v>
      </c>
      <c r="ZP559" s="120">
        <v>2022</v>
      </c>
      <c r="ZQ559" s="120">
        <v>2020</v>
      </c>
      <c r="ZR559" s="120">
        <v>2021</v>
      </c>
      <c r="ZS559" s="120">
        <v>2022</v>
      </c>
      <c r="ZT559" s="120">
        <v>2020</v>
      </c>
      <c r="ZU559" s="120">
        <v>2021</v>
      </c>
      <c r="ZV559" s="120">
        <v>2022</v>
      </c>
      <c r="ZW559" s="120">
        <v>2020</v>
      </c>
      <c r="ZX559" s="120">
        <v>2021</v>
      </c>
      <c r="ZY559" s="120">
        <v>2022</v>
      </c>
      <c r="ZZ559" s="120">
        <v>2020</v>
      </c>
      <c r="AAA559" s="120">
        <v>2021</v>
      </c>
      <c r="AAB559" s="120">
        <v>2022</v>
      </c>
      <c r="AAC559" s="120">
        <v>2020</v>
      </c>
      <c r="AAD559" s="120">
        <v>2021</v>
      </c>
      <c r="AAE559" s="120">
        <v>2022</v>
      </c>
      <c r="AAF559" s="120">
        <v>2020</v>
      </c>
      <c r="AAG559" s="120">
        <v>2021</v>
      </c>
      <c r="AAH559" s="120">
        <v>2022</v>
      </c>
      <c r="AAI559" s="120">
        <v>2020</v>
      </c>
      <c r="AAJ559" s="120">
        <v>2021</v>
      </c>
      <c r="AAK559" s="120">
        <v>2022</v>
      </c>
      <c r="AAL559" s="120">
        <v>2020</v>
      </c>
      <c r="AAM559" s="120">
        <v>2021</v>
      </c>
      <c r="AAN559" s="120">
        <v>2022</v>
      </c>
      <c r="AAO559" s="120">
        <v>2020</v>
      </c>
      <c r="AAP559" s="120">
        <v>2021</v>
      </c>
      <c r="AAQ559" s="120">
        <v>2022</v>
      </c>
      <c r="AAR559" s="120">
        <v>2020</v>
      </c>
      <c r="AAS559" s="120">
        <v>2021</v>
      </c>
      <c r="AAT559" s="120">
        <v>2022</v>
      </c>
      <c r="AAU559" s="120">
        <v>2020</v>
      </c>
      <c r="AAV559" s="120">
        <v>2021</v>
      </c>
      <c r="AAW559" s="120">
        <v>2022</v>
      </c>
      <c r="AAX559" s="120">
        <v>2020</v>
      </c>
      <c r="AAY559" s="120">
        <v>2021</v>
      </c>
      <c r="AAZ559" s="120">
        <v>2022</v>
      </c>
      <c r="ABA559" s="120">
        <v>2020</v>
      </c>
      <c r="ABB559" s="120">
        <v>2021</v>
      </c>
      <c r="ABC559" s="120">
        <v>2022</v>
      </c>
      <c r="ABD559" s="120">
        <v>2020</v>
      </c>
      <c r="ABE559" s="120">
        <v>2021</v>
      </c>
      <c r="ABF559" s="120">
        <v>2022</v>
      </c>
      <c r="ABG559" s="120">
        <v>2020</v>
      </c>
      <c r="ABH559" s="120">
        <v>2021</v>
      </c>
      <c r="ABI559" s="120">
        <v>2022</v>
      </c>
      <c r="ABJ559" s="120">
        <v>2020</v>
      </c>
      <c r="ABK559" s="120">
        <v>2021</v>
      </c>
      <c r="ABL559" s="120">
        <v>2022</v>
      </c>
      <c r="ABM559" s="120">
        <v>2020</v>
      </c>
      <c r="ABN559" s="120">
        <v>2021</v>
      </c>
      <c r="ABO559" s="120">
        <v>2022</v>
      </c>
      <c r="ABP559" s="120">
        <v>2020</v>
      </c>
      <c r="ABQ559" s="120">
        <v>2021</v>
      </c>
      <c r="ABR559" s="120">
        <v>2022</v>
      </c>
      <c r="ABS559" s="120">
        <v>2020</v>
      </c>
      <c r="ABT559" s="120">
        <v>2021</v>
      </c>
      <c r="ABU559" s="120">
        <v>2022</v>
      </c>
      <c r="ABV559" s="120">
        <v>2020</v>
      </c>
      <c r="ABW559" s="120">
        <v>2021</v>
      </c>
      <c r="ABX559" s="120">
        <v>2022</v>
      </c>
      <c r="ABY559" s="120">
        <v>2020</v>
      </c>
      <c r="ABZ559" s="120">
        <v>2021</v>
      </c>
      <c r="ACA559" s="120">
        <v>2022</v>
      </c>
      <c r="ACB559" s="120">
        <v>2020</v>
      </c>
      <c r="ACC559" s="120">
        <v>2021</v>
      </c>
      <c r="ACD559" s="120">
        <v>2022</v>
      </c>
      <c r="ACE559" s="120">
        <v>2020</v>
      </c>
      <c r="ACF559" s="120">
        <v>2021</v>
      </c>
      <c r="ACG559" s="120">
        <v>2022</v>
      </c>
      <c r="ACH559" s="120">
        <v>2020</v>
      </c>
      <c r="ACI559" s="120">
        <v>2021</v>
      </c>
      <c r="ACJ559" s="120">
        <v>2022</v>
      </c>
      <c r="ACK559" s="120">
        <v>2020</v>
      </c>
      <c r="ACL559" s="120">
        <v>2021</v>
      </c>
      <c r="ACM559" s="120">
        <v>2022</v>
      </c>
      <c r="ACN559" s="120">
        <v>2020</v>
      </c>
      <c r="ACO559" s="120">
        <v>2021</v>
      </c>
      <c r="ACP559" s="120">
        <v>2022</v>
      </c>
      <c r="ACQ559" s="120">
        <v>2020</v>
      </c>
      <c r="ACR559" s="120">
        <v>2021</v>
      </c>
      <c r="ACS559" s="120">
        <v>2022</v>
      </c>
      <c r="ACT559" s="120">
        <v>2020</v>
      </c>
      <c r="ACU559" s="120">
        <v>2021</v>
      </c>
      <c r="ACV559" s="120">
        <v>2022</v>
      </c>
      <c r="ACW559" s="120">
        <v>2020</v>
      </c>
      <c r="ACX559" s="120">
        <v>2021</v>
      </c>
      <c r="ACY559" s="120">
        <v>2022</v>
      </c>
      <c r="ACZ559" s="120">
        <v>2020</v>
      </c>
      <c r="ADA559" s="120">
        <v>2021</v>
      </c>
      <c r="ADB559" s="120">
        <v>2022</v>
      </c>
      <c r="ADC559" s="120">
        <v>2020</v>
      </c>
      <c r="ADD559" s="120">
        <v>2021</v>
      </c>
      <c r="ADE559" s="120">
        <v>2022</v>
      </c>
      <c r="ADF559" s="120">
        <v>2020</v>
      </c>
      <c r="ADG559" s="120">
        <v>2021</v>
      </c>
      <c r="ADH559" s="120">
        <v>2022</v>
      </c>
      <c r="ADI559" s="120">
        <v>2020</v>
      </c>
      <c r="ADJ559" s="120">
        <v>2021</v>
      </c>
      <c r="ADK559" s="120">
        <v>2022</v>
      </c>
      <c r="ADL559" s="120">
        <v>2020</v>
      </c>
      <c r="ADM559" s="120">
        <v>2021</v>
      </c>
      <c r="ADN559" s="120">
        <v>2022</v>
      </c>
      <c r="ADO559" s="120">
        <v>2020</v>
      </c>
      <c r="ADP559" s="120">
        <v>2021</v>
      </c>
      <c r="ADQ559" s="120">
        <v>2022</v>
      </c>
      <c r="ADR559" s="120">
        <v>2020</v>
      </c>
      <c r="ADS559" s="120">
        <v>2021</v>
      </c>
      <c r="ADT559" s="120">
        <v>2022</v>
      </c>
      <c r="ADU559" s="120">
        <v>2020</v>
      </c>
      <c r="ADV559" s="120">
        <v>2021</v>
      </c>
      <c r="ADW559" s="120">
        <v>2022</v>
      </c>
      <c r="ADX559" s="120">
        <v>2020</v>
      </c>
      <c r="ADY559" s="120">
        <v>2021</v>
      </c>
      <c r="ADZ559" s="120">
        <v>2022</v>
      </c>
      <c r="AEA559" s="120">
        <v>2020</v>
      </c>
      <c r="AEB559" s="120">
        <v>2021</v>
      </c>
      <c r="AEC559" s="120">
        <v>2022</v>
      </c>
      <c r="AED559" s="120">
        <v>2020</v>
      </c>
      <c r="AEE559" s="120">
        <v>2021</v>
      </c>
      <c r="AEF559" s="120">
        <v>2022</v>
      </c>
      <c r="AEG559" s="120">
        <v>2020</v>
      </c>
      <c r="AEH559" s="120">
        <v>2021</v>
      </c>
      <c r="AEI559" s="120">
        <v>2022</v>
      </c>
      <c r="AEJ559" s="120">
        <v>2020</v>
      </c>
      <c r="AEK559" s="120">
        <v>2021</v>
      </c>
      <c r="AEL559" s="120">
        <v>2022</v>
      </c>
      <c r="AEM559" s="120">
        <v>2020</v>
      </c>
      <c r="AEN559" s="120">
        <v>2021</v>
      </c>
      <c r="AEO559" s="120">
        <v>2022</v>
      </c>
      <c r="AEP559" s="120">
        <v>2020</v>
      </c>
      <c r="AEQ559" s="120">
        <v>2021</v>
      </c>
      <c r="AER559" s="120">
        <v>2022</v>
      </c>
      <c r="AES559" s="120">
        <v>2020</v>
      </c>
      <c r="AET559" s="120">
        <v>2021</v>
      </c>
      <c r="AEU559" s="120">
        <v>2022</v>
      </c>
      <c r="AEV559" s="120">
        <v>2020</v>
      </c>
      <c r="AEW559" s="120">
        <v>2021</v>
      </c>
      <c r="AEX559" s="120">
        <v>2022</v>
      </c>
      <c r="AEY559" s="120">
        <v>2020</v>
      </c>
      <c r="AEZ559" s="120">
        <v>2021</v>
      </c>
      <c r="AFA559" s="120">
        <v>2022</v>
      </c>
      <c r="AFB559" s="120">
        <v>2020</v>
      </c>
      <c r="AFC559" s="120">
        <v>2021</v>
      </c>
      <c r="AFD559" s="120">
        <v>2022</v>
      </c>
      <c r="AFE559" s="120">
        <v>2020</v>
      </c>
      <c r="AFF559" s="120">
        <v>2021</v>
      </c>
      <c r="AFG559" s="120">
        <v>2022</v>
      </c>
      <c r="AFH559" s="120">
        <v>2020</v>
      </c>
      <c r="AFI559" s="120">
        <v>2021</v>
      </c>
      <c r="AFJ559" s="120">
        <v>2022</v>
      </c>
      <c r="AFK559" s="120">
        <v>2020</v>
      </c>
      <c r="AFL559" s="120">
        <v>2021</v>
      </c>
      <c r="AFM559" s="120">
        <v>2022</v>
      </c>
      <c r="AFN559" s="120">
        <v>2020</v>
      </c>
      <c r="AFO559" s="120">
        <v>2021</v>
      </c>
      <c r="AFP559" s="120">
        <v>2022</v>
      </c>
      <c r="AFQ559" s="120">
        <v>2020</v>
      </c>
      <c r="AFR559" s="120">
        <v>2021</v>
      </c>
      <c r="AFS559" s="120">
        <v>2022</v>
      </c>
      <c r="AFT559" s="120">
        <v>2020</v>
      </c>
      <c r="AFU559" s="120">
        <v>2021</v>
      </c>
      <c r="AFV559" s="120">
        <v>2022</v>
      </c>
      <c r="AFW559" s="120">
        <v>2020</v>
      </c>
      <c r="AFX559" s="120">
        <v>2021</v>
      </c>
      <c r="AFY559" s="120">
        <v>2022</v>
      </c>
      <c r="AFZ559" s="120">
        <v>2020</v>
      </c>
      <c r="AGA559" s="120">
        <v>2021</v>
      </c>
      <c r="AGB559" s="120">
        <v>2022</v>
      </c>
      <c r="AGC559" s="120">
        <v>2020</v>
      </c>
      <c r="AGD559" s="120">
        <v>2021</v>
      </c>
      <c r="AGE559" s="120">
        <v>2022</v>
      </c>
      <c r="AGF559" s="120">
        <v>2020</v>
      </c>
      <c r="AGG559" s="120">
        <v>2021</v>
      </c>
      <c r="AGH559" s="120">
        <v>2022</v>
      </c>
      <c r="AGI559" s="120">
        <v>2020</v>
      </c>
      <c r="AGJ559" s="120">
        <v>2021</v>
      </c>
      <c r="AGK559" s="120">
        <v>2022</v>
      </c>
      <c r="AGL559" s="120">
        <v>2020</v>
      </c>
      <c r="AGM559" s="120">
        <v>2021</v>
      </c>
      <c r="AGN559" s="120">
        <v>2022</v>
      </c>
      <c r="AGO559" s="120">
        <v>2020</v>
      </c>
      <c r="AGP559" s="120">
        <v>2021</v>
      </c>
      <c r="AGQ559" s="120">
        <v>2022</v>
      </c>
      <c r="AGR559" s="120">
        <v>2020</v>
      </c>
      <c r="AGS559" s="120">
        <v>2021</v>
      </c>
      <c r="AGT559" s="120">
        <v>2022</v>
      </c>
      <c r="AGU559" s="120">
        <v>2020</v>
      </c>
      <c r="AGV559" s="120">
        <v>2021</v>
      </c>
      <c r="AGW559" s="120">
        <v>2022</v>
      </c>
      <c r="AGX559" s="120">
        <v>2020</v>
      </c>
      <c r="AGY559" s="120">
        <v>2021</v>
      </c>
      <c r="AGZ559" s="120">
        <v>2022</v>
      </c>
      <c r="AHA559" s="120">
        <v>2020</v>
      </c>
      <c r="AHB559" s="120">
        <v>2021</v>
      </c>
      <c r="AHC559" s="120">
        <v>2022</v>
      </c>
      <c r="AHD559" s="120">
        <v>2020</v>
      </c>
      <c r="AHE559" s="120">
        <v>2021</v>
      </c>
      <c r="AHF559" s="120">
        <v>2022</v>
      </c>
      <c r="AHG559" s="120">
        <v>2020</v>
      </c>
      <c r="AHH559" s="120">
        <v>2021</v>
      </c>
      <c r="AHI559" s="120">
        <v>2022</v>
      </c>
      <c r="AHJ559" s="120">
        <v>2020</v>
      </c>
      <c r="AHK559" s="120">
        <v>2021</v>
      </c>
      <c r="AHL559" s="120">
        <v>2022</v>
      </c>
      <c r="AHM559" s="120">
        <v>2020</v>
      </c>
      <c r="AHN559" s="120">
        <v>2021</v>
      </c>
      <c r="AHO559" s="120">
        <v>2022</v>
      </c>
      <c r="AHP559" s="120">
        <v>2020</v>
      </c>
      <c r="AHQ559" s="120">
        <v>2021</v>
      </c>
      <c r="AHR559" s="120">
        <v>2022</v>
      </c>
      <c r="AHS559" s="120">
        <v>2020</v>
      </c>
      <c r="AHT559" s="120">
        <v>2021</v>
      </c>
      <c r="AHU559" s="120">
        <v>2022</v>
      </c>
      <c r="AHV559" s="120">
        <v>2020</v>
      </c>
      <c r="AHW559" s="120">
        <v>2021</v>
      </c>
      <c r="AHX559" s="120">
        <v>2022</v>
      </c>
      <c r="AHY559" s="120">
        <v>2020</v>
      </c>
      <c r="AHZ559" s="120">
        <v>2021</v>
      </c>
      <c r="AIA559" s="120">
        <v>2022</v>
      </c>
      <c r="AIB559" s="120">
        <v>2020</v>
      </c>
      <c r="AIC559" s="120">
        <v>2021</v>
      </c>
      <c r="AID559" s="120">
        <v>2022</v>
      </c>
      <c r="AIE559" s="120">
        <v>2020</v>
      </c>
      <c r="AIF559" s="120">
        <v>2021</v>
      </c>
      <c r="AIG559" s="120">
        <v>2022</v>
      </c>
      <c r="AIH559" s="120">
        <v>2020</v>
      </c>
      <c r="AII559" s="120">
        <v>2021</v>
      </c>
      <c r="AIJ559" s="120">
        <v>2022</v>
      </c>
      <c r="AIK559" s="120">
        <v>2020</v>
      </c>
      <c r="AIL559" s="120">
        <v>2021</v>
      </c>
      <c r="AIM559" s="120">
        <v>2022</v>
      </c>
      <c r="AIN559" s="120">
        <v>2020</v>
      </c>
      <c r="AIO559" s="120">
        <v>2021</v>
      </c>
      <c r="AIP559" s="120">
        <v>2022</v>
      </c>
      <c r="AIQ559" s="120">
        <v>2020</v>
      </c>
      <c r="AIR559" s="120">
        <v>2021</v>
      </c>
      <c r="AIS559" s="120">
        <v>2022</v>
      </c>
      <c r="AIT559" s="120">
        <v>2020</v>
      </c>
      <c r="AIU559" s="120">
        <v>2021</v>
      </c>
      <c r="AIV559" s="120">
        <v>2022</v>
      </c>
      <c r="AIW559" s="120">
        <v>2020</v>
      </c>
      <c r="AIX559" s="120">
        <v>2021</v>
      </c>
      <c r="AIY559" s="120">
        <v>2022</v>
      </c>
      <c r="AIZ559" s="120">
        <v>2020</v>
      </c>
      <c r="AJA559" s="120">
        <v>2021</v>
      </c>
      <c r="AJB559" s="120">
        <v>2022</v>
      </c>
      <c r="AJC559" s="120">
        <v>2020</v>
      </c>
      <c r="AJD559" s="120">
        <v>2021</v>
      </c>
      <c r="AJE559" s="120">
        <v>2022</v>
      </c>
      <c r="AJF559" s="120">
        <v>2020</v>
      </c>
      <c r="AJG559" s="120">
        <v>2021</v>
      </c>
      <c r="AJH559" s="120">
        <v>2022</v>
      </c>
      <c r="AJI559" s="120">
        <v>2020</v>
      </c>
      <c r="AJJ559" s="120">
        <v>2021</v>
      </c>
      <c r="AJK559" s="120">
        <v>2022</v>
      </c>
      <c r="AJL559" s="120">
        <v>2020</v>
      </c>
      <c r="AJM559" s="120">
        <v>2021</v>
      </c>
      <c r="AJN559" s="120">
        <v>2022</v>
      </c>
      <c r="AJO559" s="120">
        <v>2020</v>
      </c>
      <c r="AJP559" s="120">
        <v>2021</v>
      </c>
      <c r="AJQ559" s="120">
        <v>2022</v>
      </c>
      <c r="AJR559" s="120">
        <v>2020</v>
      </c>
      <c r="AJS559" s="120">
        <v>2021</v>
      </c>
      <c r="AJT559" s="120">
        <v>2022</v>
      </c>
      <c r="AJU559" s="120">
        <v>2020</v>
      </c>
      <c r="AJV559" s="120">
        <v>2021</v>
      </c>
      <c r="AJW559" s="120">
        <v>2022</v>
      </c>
      <c r="AJX559" s="120">
        <v>2020</v>
      </c>
      <c r="AJY559" s="120">
        <v>2021</v>
      </c>
      <c r="AJZ559" s="120">
        <v>2022</v>
      </c>
      <c r="AKA559" s="120">
        <v>2020</v>
      </c>
      <c r="AKB559" s="120">
        <v>2021</v>
      </c>
      <c r="AKC559" s="120">
        <v>2022</v>
      </c>
      <c r="AKD559" s="120">
        <v>2020</v>
      </c>
      <c r="AKE559" s="120">
        <v>2021</v>
      </c>
      <c r="AKF559" s="120">
        <v>2022</v>
      </c>
      <c r="AKG559" s="120">
        <v>2020</v>
      </c>
      <c r="AKH559" s="120">
        <v>2021</v>
      </c>
      <c r="AKI559" s="120">
        <v>2022</v>
      </c>
      <c r="AKJ559" s="120">
        <v>2020</v>
      </c>
      <c r="AKK559" s="120">
        <v>2021</v>
      </c>
      <c r="AKL559" s="120">
        <v>2022</v>
      </c>
      <c r="AKM559" s="120">
        <v>2020</v>
      </c>
      <c r="AKN559" s="120">
        <v>2021</v>
      </c>
      <c r="AKO559" s="120">
        <v>2022</v>
      </c>
      <c r="AKP559" s="120">
        <v>2020</v>
      </c>
      <c r="AKQ559" s="120">
        <v>2021</v>
      </c>
      <c r="AKR559" s="120">
        <v>2022</v>
      </c>
      <c r="AKS559" s="120">
        <v>2020</v>
      </c>
      <c r="AKT559" s="120">
        <v>2021</v>
      </c>
      <c r="AKU559" s="120">
        <v>2022</v>
      </c>
      <c r="AKV559" s="120">
        <v>2020</v>
      </c>
      <c r="AKW559" s="120">
        <v>2021</v>
      </c>
      <c r="AKX559" s="120">
        <v>2022</v>
      </c>
      <c r="AKY559" s="120">
        <v>2020</v>
      </c>
      <c r="AKZ559" s="120">
        <v>2021</v>
      </c>
      <c r="ALA559" s="120">
        <v>2022</v>
      </c>
      <c r="ALB559" s="120">
        <v>2020</v>
      </c>
      <c r="ALC559" s="120">
        <v>2021</v>
      </c>
      <c r="ALD559" s="120">
        <v>2022</v>
      </c>
      <c r="ALE559" s="120">
        <v>2020</v>
      </c>
      <c r="ALF559" s="120">
        <v>2021</v>
      </c>
      <c r="ALG559" s="120">
        <v>2022</v>
      </c>
      <c r="ALH559" s="120">
        <v>2020</v>
      </c>
      <c r="ALI559" s="120">
        <v>2021</v>
      </c>
      <c r="ALJ559" s="120">
        <v>2022</v>
      </c>
      <c r="ALK559" s="120">
        <v>2020</v>
      </c>
      <c r="ALL559" s="120">
        <v>2021</v>
      </c>
      <c r="ALM559" s="120">
        <v>2022</v>
      </c>
      <c r="ALN559" s="120">
        <v>2020</v>
      </c>
      <c r="ALO559" s="120">
        <v>2021</v>
      </c>
      <c r="ALP559" s="120">
        <v>2022</v>
      </c>
      <c r="ALQ559" s="120">
        <v>2020</v>
      </c>
      <c r="ALR559" s="120">
        <v>2021</v>
      </c>
      <c r="ALS559" s="120">
        <v>2022</v>
      </c>
      <c r="ALT559" s="120">
        <v>2020</v>
      </c>
      <c r="ALU559" s="120">
        <v>2021</v>
      </c>
      <c r="ALV559" s="120">
        <v>2022</v>
      </c>
      <c r="ALW559" s="120">
        <v>2020</v>
      </c>
      <c r="ALX559" s="120">
        <v>2021</v>
      </c>
      <c r="ALY559" s="120">
        <v>2022</v>
      </c>
      <c r="ALZ559" s="120">
        <v>2020</v>
      </c>
      <c r="AMA559" s="120">
        <v>2021</v>
      </c>
      <c r="AMB559" s="120">
        <v>2022</v>
      </c>
      <c r="AMC559" s="120">
        <v>2020</v>
      </c>
      <c r="AMD559" s="120">
        <v>2021</v>
      </c>
      <c r="AME559" s="120">
        <v>2022</v>
      </c>
      <c r="AMF559" s="120">
        <v>2020</v>
      </c>
      <c r="AMG559" s="120">
        <v>2021</v>
      </c>
      <c r="AMH559" s="120">
        <v>2022</v>
      </c>
      <c r="AMI559" s="120">
        <v>2020</v>
      </c>
      <c r="AMJ559" s="120">
        <v>2021</v>
      </c>
      <c r="AMK559" s="120">
        <v>2022</v>
      </c>
      <c r="AML559" s="120">
        <v>2020</v>
      </c>
      <c r="AMM559" s="120">
        <v>2021</v>
      </c>
      <c r="AMN559" s="120">
        <v>2022</v>
      </c>
      <c r="AMO559" s="120">
        <v>2020</v>
      </c>
      <c r="AMP559" s="120">
        <v>2021</v>
      </c>
      <c r="AMQ559" s="120">
        <v>2022</v>
      </c>
      <c r="AMR559" s="120">
        <v>2020</v>
      </c>
      <c r="AMS559" s="120">
        <v>2021</v>
      </c>
      <c r="AMT559" s="120">
        <v>2022</v>
      </c>
      <c r="AMU559" s="120">
        <v>2020</v>
      </c>
      <c r="AMV559" s="120">
        <v>2021</v>
      </c>
      <c r="AMW559" s="120">
        <v>2022</v>
      </c>
      <c r="AMX559" s="120">
        <v>2020</v>
      </c>
      <c r="AMY559" s="120">
        <v>2021</v>
      </c>
      <c r="AMZ559" s="120">
        <v>2022</v>
      </c>
      <c r="ANA559" s="120">
        <v>2020</v>
      </c>
      <c r="ANB559" s="120">
        <v>2021</v>
      </c>
      <c r="ANC559" s="120">
        <v>2022</v>
      </c>
      <c r="AND559" s="120">
        <v>2020</v>
      </c>
      <c r="ANE559" s="120">
        <v>2021</v>
      </c>
      <c r="ANF559" s="120">
        <v>2022</v>
      </c>
      <c r="ANG559" s="120">
        <v>2020</v>
      </c>
      <c r="ANH559" s="120">
        <v>2021</v>
      </c>
      <c r="ANI559" s="120">
        <v>2022</v>
      </c>
      <c r="ANJ559" s="120">
        <v>2020</v>
      </c>
      <c r="ANK559" s="120">
        <v>2021</v>
      </c>
      <c r="ANL559" s="120">
        <v>2022</v>
      </c>
      <c r="ANM559" s="120">
        <v>2020</v>
      </c>
      <c r="ANN559" s="120">
        <v>2021</v>
      </c>
      <c r="ANO559" s="120">
        <v>2022</v>
      </c>
      <c r="ANP559" s="120">
        <v>2020</v>
      </c>
      <c r="ANQ559" s="120">
        <v>2021</v>
      </c>
      <c r="ANR559" s="120">
        <v>2022</v>
      </c>
      <c r="ANS559" s="120">
        <v>2020</v>
      </c>
      <c r="ANT559" s="120">
        <v>2021</v>
      </c>
      <c r="ANU559" s="120">
        <v>2022</v>
      </c>
      <c r="ANV559" s="120">
        <v>2020</v>
      </c>
      <c r="ANW559" s="120">
        <v>2021</v>
      </c>
      <c r="ANX559" s="120">
        <v>2022</v>
      </c>
      <c r="ANY559" s="120">
        <v>2020</v>
      </c>
      <c r="ANZ559" s="120">
        <v>2021</v>
      </c>
      <c r="AOA559" s="120">
        <v>2022</v>
      </c>
      <c r="AOB559" s="120">
        <v>2020</v>
      </c>
      <c r="AOC559" s="120">
        <v>2021</v>
      </c>
      <c r="AOD559" s="120">
        <v>2022</v>
      </c>
      <c r="AOE559" s="120">
        <v>2020</v>
      </c>
      <c r="AOF559" s="120">
        <v>2021</v>
      </c>
      <c r="AOG559" s="120">
        <v>2022</v>
      </c>
      <c r="AOH559" s="120">
        <v>2020</v>
      </c>
      <c r="AOI559" s="120">
        <v>2021</v>
      </c>
      <c r="AOJ559" s="120">
        <v>2022</v>
      </c>
      <c r="AOK559" s="120">
        <v>2020</v>
      </c>
      <c r="AOL559" s="120">
        <v>2021</v>
      </c>
      <c r="AOM559" s="120">
        <v>2022</v>
      </c>
      <c r="AON559" s="120">
        <v>2020</v>
      </c>
      <c r="AOO559" s="120">
        <v>2021</v>
      </c>
      <c r="AOP559" s="120">
        <v>2022</v>
      </c>
      <c r="AOQ559" s="120">
        <v>2020</v>
      </c>
      <c r="AOR559" s="120">
        <v>2021</v>
      </c>
      <c r="AOS559" s="120">
        <v>2022</v>
      </c>
      <c r="AOT559" s="120">
        <v>2020</v>
      </c>
      <c r="AOU559" s="120">
        <v>2021</v>
      </c>
      <c r="AOV559" s="120">
        <v>2022</v>
      </c>
      <c r="AOW559" s="120">
        <v>2020</v>
      </c>
      <c r="AOX559" s="120">
        <v>2021</v>
      </c>
      <c r="AOY559" s="120">
        <v>2022</v>
      </c>
      <c r="AOZ559" s="120">
        <v>2020</v>
      </c>
      <c r="APA559" s="120">
        <v>2021</v>
      </c>
      <c r="APB559" s="120">
        <v>2022</v>
      </c>
      <c r="APC559" s="120">
        <v>2020</v>
      </c>
      <c r="APD559" s="120">
        <v>2021</v>
      </c>
      <c r="APE559" s="120">
        <v>2022</v>
      </c>
      <c r="APF559" s="120">
        <v>2020</v>
      </c>
      <c r="APG559" s="120">
        <v>2021</v>
      </c>
      <c r="APH559" s="120">
        <v>2022</v>
      </c>
      <c r="API559" s="120">
        <v>2020</v>
      </c>
      <c r="APJ559" s="120">
        <v>2021</v>
      </c>
      <c r="APK559" s="120">
        <v>2022</v>
      </c>
      <c r="APL559" s="120">
        <v>2020</v>
      </c>
      <c r="APM559" s="120">
        <v>2021</v>
      </c>
      <c r="APN559" s="120">
        <v>2022</v>
      </c>
      <c r="APO559" s="120">
        <v>2020</v>
      </c>
      <c r="APP559" s="120">
        <v>2021</v>
      </c>
      <c r="APQ559" s="120">
        <v>2022</v>
      </c>
      <c r="APR559" s="120">
        <v>2020</v>
      </c>
      <c r="APS559" s="120">
        <v>2021</v>
      </c>
      <c r="APT559" s="120">
        <v>2022</v>
      </c>
      <c r="APU559" s="120">
        <v>2020</v>
      </c>
      <c r="APV559" s="120">
        <v>2021</v>
      </c>
      <c r="APW559" s="120">
        <v>2022</v>
      </c>
      <c r="APX559" s="120">
        <v>2020</v>
      </c>
      <c r="APY559" s="120">
        <v>2021</v>
      </c>
      <c r="APZ559" s="120">
        <v>2022</v>
      </c>
      <c r="AQA559" s="120">
        <v>2020</v>
      </c>
      <c r="AQB559" s="120">
        <v>2021</v>
      </c>
      <c r="AQC559" s="120">
        <v>2022</v>
      </c>
      <c r="AQD559" s="120">
        <v>2020</v>
      </c>
      <c r="AQE559" s="120">
        <v>2021</v>
      </c>
      <c r="AQF559" s="120">
        <v>2022</v>
      </c>
      <c r="AQG559" s="120">
        <v>2020</v>
      </c>
      <c r="AQH559" s="120">
        <v>2021</v>
      </c>
      <c r="AQI559" s="120">
        <v>2022</v>
      </c>
      <c r="AQJ559" s="120">
        <v>2020</v>
      </c>
      <c r="AQK559" s="120">
        <v>2021</v>
      </c>
      <c r="AQL559" s="120">
        <v>2022</v>
      </c>
      <c r="AQM559" s="120">
        <v>2020</v>
      </c>
      <c r="AQN559" s="120">
        <v>2021</v>
      </c>
      <c r="AQO559" s="120">
        <v>2022</v>
      </c>
      <c r="AQP559" s="120">
        <v>2020</v>
      </c>
      <c r="AQQ559" s="120">
        <v>2021</v>
      </c>
      <c r="AQR559" s="120">
        <v>2022</v>
      </c>
      <c r="AQS559" s="120">
        <v>2020</v>
      </c>
      <c r="AQT559" s="120">
        <v>2021</v>
      </c>
      <c r="AQU559" s="120">
        <v>2022</v>
      </c>
      <c r="AQV559" s="120">
        <v>2020</v>
      </c>
      <c r="AQW559" s="120">
        <v>2021</v>
      </c>
      <c r="AQX559" s="120">
        <v>2022</v>
      </c>
      <c r="AQY559" s="120">
        <v>2020</v>
      </c>
      <c r="AQZ559" s="120">
        <v>2021</v>
      </c>
      <c r="ARA559" s="120">
        <v>2022</v>
      </c>
      <c r="ARB559" s="120">
        <v>2020</v>
      </c>
      <c r="ARC559" s="120">
        <v>2021</v>
      </c>
      <c r="ARD559" s="120">
        <v>2022</v>
      </c>
      <c r="ARE559" s="120">
        <v>2020</v>
      </c>
      <c r="ARF559" s="120">
        <v>2021</v>
      </c>
      <c r="ARG559" s="120">
        <v>2022</v>
      </c>
      <c r="ARH559" s="120">
        <v>2020</v>
      </c>
      <c r="ARI559" s="120">
        <v>2021</v>
      </c>
      <c r="ARJ559" s="120">
        <v>2022</v>
      </c>
      <c r="ARK559" s="120">
        <v>2020</v>
      </c>
      <c r="ARL559" s="120">
        <v>2021</v>
      </c>
      <c r="ARM559" s="120">
        <v>2022</v>
      </c>
      <c r="ARN559" s="120">
        <v>2020</v>
      </c>
      <c r="ARO559" s="120">
        <v>2021</v>
      </c>
      <c r="ARP559" s="120">
        <v>2022</v>
      </c>
      <c r="ARQ559" s="120">
        <v>2020</v>
      </c>
      <c r="ARR559" s="120">
        <v>2021</v>
      </c>
      <c r="ARS559" s="120">
        <v>2022</v>
      </c>
      <c r="ART559" s="120">
        <v>2020</v>
      </c>
      <c r="ARU559" s="120">
        <v>2021</v>
      </c>
      <c r="ARV559" s="120">
        <v>2022</v>
      </c>
      <c r="ARW559" s="120">
        <v>2020</v>
      </c>
      <c r="ARX559" s="120">
        <v>2021</v>
      </c>
      <c r="ARY559" s="120">
        <v>2022</v>
      </c>
      <c r="ARZ559" s="120">
        <v>2020</v>
      </c>
      <c r="ASA559" s="120">
        <v>2021</v>
      </c>
      <c r="ASB559" s="120">
        <v>2022</v>
      </c>
      <c r="ASC559" s="120">
        <v>2020</v>
      </c>
      <c r="ASD559" s="120">
        <v>2021</v>
      </c>
      <c r="ASE559" s="120">
        <v>2022</v>
      </c>
      <c r="ASF559" s="120">
        <v>2020</v>
      </c>
      <c r="ASG559" s="120">
        <v>2021</v>
      </c>
      <c r="ASH559" s="120">
        <v>2022</v>
      </c>
      <c r="ASI559" s="120">
        <v>2020</v>
      </c>
      <c r="ASJ559" s="120">
        <v>2021</v>
      </c>
      <c r="ASK559" s="120">
        <v>2022</v>
      </c>
      <c r="ASL559" s="120">
        <v>2020</v>
      </c>
      <c r="ASM559" s="120">
        <v>2021</v>
      </c>
      <c r="ASN559" s="120">
        <v>2022</v>
      </c>
      <c r="ASO559" s="120">
        <v>2020</v>
      </c>
      <c r="ASP559" s="120">
        <v>2021</v>
      </c>
      <c r="ASQ559" s="120">
        <v>2022</v>
      </c>
      <c r="ASR559" s="120">
        <v>2020</v>
      </c>
      <c r="ASS559" s="120">
        <v>2021</v>
      </c>
      <c r="AST559" s="120">
        <v>2022</v>
      </c>
      <c r="ASU559" s="120">
        <v>2020</v>
      </c>
      <c r="ASV559" s="120">
        <v>2021</v>
      </c>
      <c r="ASW559" s="120">
        <v>2022</v>
      </c>
      <c r="ASX559" s="120">
        <v>2020</v>
      </c>
      <c r="ASY559" s="120">
        <v>2021</v>
      </c>
      <c r="ASZ559" s="120">
        <v>2022</v>
      </c>
      <c r="ATA559" s="120">
        <v>2020</v>
      </c>
      <c r="ATB559" s="120">
        <v>2021</v>
      </c>
      <c r="ATC559" s="120">
        <v>2022</v>
      </c>
      <c r="ATD559" s="120">
        <v>2020</v>
      </c>
      <c r="ATE559" s="120">
        <v>2021</v>
      </c>
      <c r="ATF559" s="120">
        <v>2022</v>
      </c>
      <c r="ATG559" s="120">
        <v>2020</v>
      </c>
      <c r="ATH559" s="120">
        <v>2021</v>
      </c>
      <c r="ATI559" s="120">
        <v>2022</v>
      </c>
      <c r="ATJ559" s="120">
        <v>2020</v>
      </c>
      <c r="ATK559" s="120">
        <v>2021</v>
      </c>
      <c r="ATL559" s="120">
        <v>2022</v>
      </c>
      <c r="ATM559" s="120">
        <v>2020</v>
      </c>
      <c r="ATN559" s="120">
        <v>2021</v>
      </c>
      <c r="ATO559" s="120">
        <v>2022</v>
      </c>
      <c r="ATP559" s="120">
        <v>2020</v>
      </c>
      <c r="ATQ559" s="120">
        <v>2021</v>
      </c>
      <c r="ATR559" s="120">
        <v>2022</v>
      </c>
      <c r="ATS559" s="120">
        <v>2020</v>
      </c>
      <c r="ATT559" s="120">
        <v>2021</v>
      </c>
      <c r="ATU559" s="120">
        <v>2022</v>
      </c>
      <c r="ATV559" s="120">
        <v>2020</v>
      </c>
      <c r="ATW559" s="120">
        <v>2021</v>
      </c>
      <c r="ATX559" s="120">
        <v>2022</v>
      </c>
      <c r="ATY559" s="120">
        <v>2020</v>
      </c>
      <c r="ATZ559" s="120">
        <v>2021</v>
      </c>
      <c r="AUA559" s="120">
        <v>2022</v>
      </c>
      <c r="AUB559" s="120">
        <v>2020</v>
      </c>
      <c r="AUC559" s="120">
        <v>2021</v>
      </c>
      <c r="AUD559" s="120">
        <v>2022</v>
      </c>
      <c r="AUE559" s="120">
        <v>2020</v>
      </c>
      <c r="AUF559" s="120">
        <v>2021</v>
      </c>
      <c r="AUG559" s="120">
        <v>2022</v>
      </c>
      <c r="AUH559" s="120">
        <v>2020</v>
      </c>
      <c r="AUI559" s="120">
        <v>2021</v>
      </c>
      <c r="AUJ559" s="120">
        <v>2022</v>
      </c>
      <c r="AUK559" s="120">
        <v>2020</v>
      </c>
      <c r="AUL559" s="120">
        <v>2021</v>
      </c>
      <c r="AUM559" s="120">
        <v>2022</v>
      </c>
      <c r="AUN559" s="120">
        <v>2020</v>
      </c>
      <c r="AUO559" s="120">
        <v>2021</v>
      </c>
      <c r="AUP559" s="120">
        <v>2022</v>
      </c>
      <c r="AUQ559" s="120">
        <v>2020</v>
      </c>
      <c r="AUR559" s="120">
        <v>2021</v>
      </c>
      <c r="AUS559" s="120">
        <v>2022</v>
      </c>
      <c r="AUT559" s="120">
        <v>2020</v>
      </c>
      <c r="AUU559" s="120">
        <v>2021</v>
      </c>
      <c r="AUV559" s="120">
        <v>2022</v>
      </c>
      <c r="AUW559" s="120">
        <v>2020</v>
      </c>
      <c r="AUX559" s="120">
        <v>2021</v>
      </c>
      <c r="AUY559" s="120">
        <v>2022</v>
      </c>
      <c r="AUZ559" s="120">
        <v>2020</v>
      </c>
      <c r="AVA559" s="120">
        <v>2021</v>
      </c>
      <c r="AVB559" s="120">
        <v>2022</v>
      </c>
      <c r="AVC559" s="120">
        <v>2020</v>
      </c>
      <c r="AVD559" s="120">
        <v>2021</v>
      </c>
      <c r="AVE559" s="120">
        <v>2022</v>
      </c>
      <c r="AVF559" s="120">
        <v>2020</v>
      </c>
      <c r="AVG559" s="120">
        <v>2021</v>
      </c>
      <c r="AVH559" s="120">
        <v>2022</v>
      </c>
      <c r="AVI559" s="120">
        <v>2020</v>
      </c>
      <c r="AVJ559" s="120">
        <v>2021</v>
      </c>
      <c r="AVK559" s="120">
        <v>2022</v>
      </c>
      <c r="AVL559" s="120">
        <v>2020</v>
      </c>
      <c r="AVM559" s="120">
        <v>2021</v>
      </c>
      <c r="AVN559" s="120">
        <v>2022</v>
      </c>
      <c r="AVO559" s="120">
        <v>2020</v>
      </c>
      <c r="AVP559" s="120">
        <v>2021</v>
      </c>
      <c r="AVQ559" s="120">
        <v>2022</v>
      </c>
      <c r="AVR559" s="120">
        <v>2020</v>
      </c>
      <c r="AVS559" s="120">
        <v>2021</v>
      </c>
      <c r="AVT559" s="120">
        <v>2022</v>
      </c>
      <c r="AVU559" s="120">
        <v>2020</v>
      </c>
      <c r="AVV559" s="120">
        <v>2021</v>
      </c>
      <c r="AVW559" s="120">
        <v>2022</v>
      </c>
    </row>
    <row r="560" spans="1:1271" ht="22.5" customHeight="1">
      <c r="A560" s="3"/>
      <c r="B560" s="3"/>
      <c r="C560" s="3"/>
      <c r="D560" s="115"/>
      <c r="E560" s="94"/>
      <c r="F560" s="139"/>
      <c r="G560" s="140"/>
      <c r="H560" s="141"/>
      <c r="I560" s="94"/>
      <c r="J560" s="94"/>
      <c r="K560" s="94"/>
      <c r="L560" s="95"/>
      <c r="M560" s="94"/>
      <c r="N560" s="94"/>
      <c r="O560" s="95"/>
      <c r="P560" s="94"/>
      <c r="Q560" s="94"/>
      <c r="R560" s="94"/>
      <c r="S560" s="94"/>
      <c r="T560" s="94"/>
      <c r="U560" s="95"/>
      <c r="V560" s="94"/>
      <c r="W560" s="94"/>
      <c r="X560" s="94"/>
      <c r="Y560" s="94"/>
      <c r="Z560" s="94"/>
      <c r="AA560" s="95"/>
      <c r="AB560" s="94"/>
      <c r="AC560" s="94"/>
      <c r="AD560" s="94"/>
      <c r="AE560" s="94"/>
      <c r="AF560" s="94"/>
      <c r="AG560" s="95"/>
      <c r="AH560" s="94"/>
      <c r="AI560" s="94"/>
      <c r="AJ560" s="95"/>
      <c r="AK560" s="94"/>
      <c r="AL560" s="94"/>
      <c r="AM560" s="94"/>
      <c r="AN560" s="94"/>
      <c r="AO560" s="94"/>
      <c r="AP560" s="95"/>
      <c r="AQ560" s="94"/>
      <c r="AR560" s="94"/>
      <c r="AS560" s="94"/>
      <c r="AT560" s="94"/>
      <c r="AU560" s="94"/>
      <c r="AV560" s="95"/>
      <c r="AW560" s="94"/>
      <c r="AX560" s="94"/>
      <c r="AY560" s="94"/>
      <c r="AZ560" s="94"/>
      <c r="BA560" s="94"/>
      <c r="BB560" s="95"/>
      <c r="BC560" s="94"/>
      <c r="BD560" s="94"/>
      <c r="BE560" s="95"/>
      <c r="BF560" s="94"/>
      <c r="BG560" s="94"/>
      <c r="BH560" s="94"/>
      <c r="BI560" s="94"/>
      <c r="BJ560" s="94"/>
      <c r="BK560" s="95"/>
      <c r="BL560" s="94"/>
      <c r="BM560" s="94"/>
      <c r="BN560" s="94"/>
      <c r="BO560" s="94"/>
      <c r="BP560" s="94"/>
      <c r="BQ560" s="95"/>
      <c r="BR560" s="94"/>
      <c r="BS560" s="94"/>
      <c r="BT560" s="94"/>
      <c r="BU560" s="94"/>
      <c r="BV560" s="94"/>
      <c r="BW560" s="95"/>
      <c r="BX560" s="94"/>
      <c r="BY560" s="94"/>
      <c r="BZ560" s="95"/>
      <c r="CA560" s="94"/>
      <c r="CB560" s="94"/>
      <c r="CC560" s="94"/>
      <c r="CD560" s="94"/>
      <c r="CE560" s="94"/>
      <c r="CF560" s="95"/>
      <c r="CG560" s="94"/>
      <c r="CH560" s="94"/>
      <c r="CI560" s="94"/>
      <c r="CJ560" s="94"/>
      <c r="CK560" s="94"/>
      <c r="CL560" s="95"/>
      <c r="CM560" s="94"/>
      <c r="CN560" s="94"/>
      <c r="CO560" s="94"/>
      <c r="CP560" s="94"/>
      <c r="CQ560" s="94"/>
      <c r="CR560" s="95"/>
      <c r="CS560" s="94"/>
      <c r="CT560" s="94"/>
      <c r="CU560" s="95"/>
      <c r="CV560" s="94"/>
      <c r="CW560" s="94"/>
      <c r="CX560" s="94"/>
      <c r="CY560" s="94"/>
      <c r="CZ560" s="94"/>
      <c r="DA560" s="95"/>
      <c r="DB560" s="94"/>
      <c r="DC560" s="94"/>
      <c r="DD560" s="94"/>
      <c r="DE560" s="94"/>
      <c r="DF560" s="94"/>
      <c r="DG560" s="95"/>
      <c r="DH560" s="94"/>
      <c r="DI560" s="94"/>
      <c r="DJ560" s="94"/>
      <c r="DK560" s="94"/>
      <c r="DL560" s="94"/>
      <c r="DM560" s="95"/>
      <c r="DN560" s="94"/>
      <c r="DO560" s="94"/>
      <c r="DP560" s="95"/>
      <c r="DQ560" s="94"/>
      <c r="DR560" s="94"/>
      <c r="DS560" s="94"/>
      <c r="DT560" s="94"/>
      <c r="DU560" s="94"/>
      <c r="DV560" s="95"/>
      <c r="DW560" s="94"/>
      <c r="DX560" s="94"/>
      <c r="DY560" s="94"/>
      <c r="DZ560" s="94"/>
      <c r="EA560" s="94"/>
      <c r="EB560" s="95"/>
      <c r="EC560" s="94"/>
      <c r="ED560" s="94"/>
      <c r="EE560" s="94"/>
      <c r="EF560" s="94"/>
      <c r="EG560" s="94"/>
      <c r="EH560" s="95"/>
      <c r="EI560" s="94"/>
      <c r="EJ560" s="94"/>
      <c r="EK560" s="95"/>
      <c r="EL560" s="94"/>
      <c r="EM560" s="94"/>
      <c r="EN560" s="94"/>
      <c r="EO560" s="94"/>
      <c r="EP560" s="94"/>
      <c r="EQ560" s="95"/>
      <c r="ER560" s="94"/>
      <c r="ES560" s="94"/>
      <c r="ET560" s="94"/>
      <c r="EU560" s="94"/>
      <c r="EV560" s="94"/>
      <c r="EW560" s="95"/>
      <c r="EX560" s="94"/>
      <c r="EY560" s="94"/>
      <c r="EZ560" s="94"/>
      <c r="FA560" s="94"/>
      <c r="FB560" s="94"/>
      <c r="FC560" s="95"/>
      <c r="FD560" s="94"/>
      <c r="FE560" s="94"/>
      <c r="FF560" s="95"/>
      <c r="FG560" s="94"/>
      <c r="FH560" s="94"/>
      <c r="FI560" s="94"/>
      <c r="FJ560" s="94"/>
      <c r="FK560" s="94"/>
      <c r="FL560" s="95"/>
      <c r="FM560" s="94"/>
      <c r="FN560" s="94"/>
      <c r="FO560" s="94"/>
      <c r="FP560" s="94"/>
      <c r="FQ560" s="94"/>
      <c r="FR560" s="95"/>
      <c r="FS560" s="94"/>
      <c r="FT560" s="94"/>
      <c r="FU560" s="94"/>
      <c r="FV560" s="94"/>
      <c r="FW560" s="94"/>
      <c r="FX560" s="95"/>
      <c r="FY560" s="94"/>
      <c r="FZ560" s="94"/>
      <c r="GA560" s="95"/>
      <c r="GB560" s="94"/>
      <c r="GC560" s="94"/>
      <c r="GD560" s="94"/>
      <c r="GE560" s="94"/>
      <c r="GF560" s="94"/>
      <c r="GG560" s="95"/>
      <c r="GH560" s="94"/>
      <c r="GI560" s="94"/>
      <c r="GJ560" s="94"/>
      <c r="GK560" s="94"/>
      <c r="GL560" s="94"/>
      <c r="GM560" s="95"/>
      <c r="GN560" s="94"/>
      <c r="GO560" s="94"/>
      <c r="GP560" s="94"/>
      <c r="GQ560" s="94"/>
      <c r="GR560" s="94"/>
      <c r="GS560" s="95"/>
      <c r="GT560" s="94"/>
      <c r="GU560" s="94"/>
      <c r="GV560" s="95"/>
      <c r="GW560" s="94"/>
      <c r="GX560" s="94"/>
      <c r="GY560" s="94"/>
      <c r="GZ560" s="94"/>
      <c r="HA560" s="94"/>
      <c r="HB560" s="95"/>
      <c r="HC560" s="94"/>
      <c r="HD560" s="94"/>
      <c r="HE560" s="94"/>
      <c r="HF560" s="94"/>
      <c r="HG560" s="94"/>
      <c r="HH560" s="95"/>
      <c r="HI560" s="94"/>
      <c r="HJ560" s="94"/>
      <c r="HK560" s="94"/>
      <c r="HL560" s="94"/>
      <c r="HM560" s="94"/>
      <c r="HN560" s="95"/>
      <c r="HO560" s="94"/>
      <c r="HP560" s="94"/>
      <c r="HQ560" s="95"/>
      <c r="HR560" s="94"/>
      <c r="HS560" s="94"/>
      <c r="HT560" s="94"/>
      <c r="HU560" s="94"/>
      <c r="HV560" s="94"/>
      <c r="HW560" s="95"/>
      <c r="HX560" s="94"/>
      <c r="HY560" s="94"/>
      <c r="HZ560" s="94"/>
      <c r="IA560" s="94"/>
      <c r="IB560" s="94"/>
      <c r="IC560" s="95"/>
      <c r="ID560" s="94"/>
      <c r="IE560" s="94"/>
      <c r="IF560" s="94"/>
      <c r="IG560" s="94"/>
      <c r="IH560" s="94"/>
      <c r="II560" s="95"/>
      <c r="IJ560" s="94"/>
      <c r="IK560" s="94"/>
      <c r="IL560" s="95"/>
      <c r="IM560" s="94"/>
      <c r="IN560" s="94"/>
      <c r="IO560" s="94"/>
      <c r="IP560" s="94"/>
      <c r="IQ560" s="94"/>
      <c r="IR560" s="95"/>
      <c r="IS560" s="94"/>
      <c r="IT560" s="94"/>
      <c r="IU560" s="94"/>
      <c r="IV560" s="94"/>
      <c r="IW560" s="94"/>
      <c r="IX560" s="95"/>
      <c r="IY560" s="94"/>
      <c r="IZ560" s="94"/>
      <c r="JA560" s="94"/>
      <c r="JB560" s="94"/>
      <c r="JC560" s="94"/>
      <c r="JD560" s="95"/>
      <c r="JE560" s="94"/>
      <c r="JF560" s="94"/>
      <c r="JG560" s="95"/>
      <c r="JH560" s="94"/>
      <c r="JI560" s="94"/>
      <c r="JJ560" s="94"/>
      <c r="JK560" s="94"/>
      <c r="JL560" s="94"/>
      <c r="JM560" s="95"/>
      <c r="JN560" s="94"/>
      <c r="JO560" s="94"/>
      <c r="JP560" s="94"/>
      <c r="JQ560" s="94"/>
      <c r="JR560" s="94"/>
      <c r="JS560" s="95"/>
      <c r="JT560" s="94"/>
      <c r="JU560" s="94"/>
      <c r="JV560" s="94"/>
      <c r="JW560" s="94"/>
      <c r="JX560" s="94"/>
      <c r="JY560" s="95"/>
      <c r="JZ560" s="94"/>
      <c r="KA560" s="94"/>
      <c r="KB560" s="95"/>
      <c r="KC560" s="94"/>
      <c r="KD560" s="94"/>
      <c r="KE560" s="94"/>
      <c r="KF560" s="94"/>
      <c r="KG560" s="94"/>
      <c r="KH560" s="95"/>
      <c r="KI560" s="94"/>
      <c r="KJ560" s="94"/>
      <c r="KK560" s="94"/>
      <c r="KL560" s="94"/>
      <c r="KM560" s="94"/>
      <c r="KN560" s="95"/>
      <c r="KO560" s="94"/>
      <c r="KP560" s="94"/>
      <c r="KQ560" s="94"/>
      <c r="KR560" s="94"/>
      <c r="KS560" s="94"/>
      <c r="KT560" s="95"/>
      <c r="KU560" s="94"/>
      <c r="KV560" s="94"/>
      <c r="KW560" s="95"/>
      <c r="KX560" s="94"/>
      <c r="KY560" s="94"/>
      <c r="KZ560" s="94"/>
      <c r="LA560" s="94"/>
      <c r="LB560" s="94"/>
      <c r="LC560" s="95"/>
      <c r="LD560" s="94"/>
      <c r="LE560" s="94"/>
      <c r="LF560" s="94"/>
      <c r="LG560" s="94"/>
      <c r="LH560" s="94"/>
      <c r="LI560" s="95"/>
      <c r="LJ560" s="94"/>
      <c r="LK560" s="94"/>
      <c r="LL560" s="94"/>
      <c r="LM560" s="94"/>
      <c r="LN560" s="94"/>
      <c r="LO560" s="95"/>
      <c r="LP560" s="94"/>
      <c r="LQ560" s="94"/>
      <c r="LR560" s="95"/>
      <c r="LS560" s="94"/>
      <c r="LT560" s="94"/>
      <c r="LU560" s="94"/>
      <c r="LV560" s="94"/>
      <c r="LW560" s="94"/>
      <c r="LX560" s="95"/>
      <c r="LY560" s="94"/>
      <c r="LZ560" s="94"/>
      <c r="MA560" s="94"/>
      <c r="MB560" s="94"/>
      <c r="MC560" s="94"/>
      <c r="MD560" s="95"/>
      <c r="ME560" s="94"/>
      <c r="MF560" s="94"/>
      <c r="MG560" s="94"/>
      <c r="MH560" s="94"/>
      <c r="MI560" s="94"/>
      <c r="MJ560" s="95"/>
      <c r="MK560" s="94"/>
      <c r="ML560" s="94"/>
      <c r="MM560" s="95"/>
      <c r="MN560" s="94"/>
      <c r="MO560" s="94"/>
      <c r="MP560" s="94"/>
      <c r="MQ560" s="94"/>
      <c r="MR560" s="94"/>
      <c r="MS560" s="95"/>
      <c r="MT560" s="94"/>
      <c r="MU560" s="94"/>
      <c r="MV560" s="94"/>
      <c r="MW560" s="94"/>
      <c r="MX560" s="94"/>
      <c r="MY560" s="95"/>
      <c r="MZ560" s="94"/>
      <c r="NA560" s="94"/>
      <c r="NB560" s="94"/>
      <c r="NC560" s="94"/>
      <c r="ND560" s="94"/>
      <c r="NE560" s="95"/>
      <c r="NF560" s="94"/>
      <c r="NG560" s="94"/>
      <c r="NH560" s="95"/>
      <c r="NI560" s="94"/>
      <c r="NJ560" s="94"/>
      <c r="NK560" s="94"/>
      <c r="NL560" s="94"/>
      <c r="NM560" s="94"/>
      <c r="NN560" s="95"/>
      <c r="NO560" s="94"/>
      <c r="NP560" s="94"/>
      <c r="NQ560" s="94"/>
      <c r="NR560" s="94"/>
      <c r="NS560" s="94"/>
      <c r="NT560" s="95"/>
      <c r="NU560" s="94"/>
      <c r="NV560" s="94"/>
      <c r="NW560" s="94"/>
      <c r="NX560" s="94"/>
      <c r="NY560" s="94"/>
      <c r="NZ560" s="95"/>
      <c r="OA560" s="94"/>
      <c r="OB560" s="94"/>
      <c r="OC560" s="95"/>
      <c r="OD560" s="94"/>
      <c r="OE560" s="94"/>
      <c r="OF560" s="94"/>
      <c r="OG560" s="94"/>
      <c r="OH560" s="94"/>
      <c r="OI560" s="95"/>
      <c r="OJ560" s="94"/>
      <c r="OK560" s="94"/>
      <c r="OL560" s="94"/>
      <c r="OM560" s="94"/>
      <c r="ON560" s="94"/>
      <c r="OO560" s="95"/>
      <c r="OP560" s="94"/>
      <c r="OQ560" s="94"/>
      <c r="OR560" s="94"/>
      <c r="OS560" s="94"/>
      <c r="OT560" s="94"/>
      <c r="OU560" s="95"/>
      <c r="OV560" s="94"/>
      <c r="OW560" s="94"/>
      <c r="OX560" s="95"/>
      <c r="OY560" s="94"/>
      <c r="OZ560" s="94"/>
      <c r="PA560" s="94"/>
      <c r="PB560" s="94"/>
      <c r="PC560" s="94"/>
      <c r="PD560" s="95"/>
      <c r="PE560" s="94"/>
      <c r="PF560" s="94"/>
      <c r="PG560" s="94"/>
      <c r="PH560" s="94"/>
      <c r="PI560" s="94"/>
      <c r="PJ560" s="95"/>
      <c r="PK560" s="94"/>
      <c r="PL560" s="94"/>
      <c r="PM560" s="94"/>
      <c r="PN560" s="94"/>
      <c r="PO560" s="94"/>
      <c r="PP560" s="95"/>
      <c r="PQ560" s="94"/>
      <c r="PR560" s="94"/>
      <c r="PS560" s="95"/>
      <c r="PT560" s="94"/>
      <c r="PU560" s="94"/>
      <c r="PV560" s="94"/>
      <c r="PW560" s="94"/>
      <c r="PX560" s="94"/>
      <c r="PY560" s="95"/>
      <c r="PZ560" s="94"/>
      <c r="QA560" s="94"/>
      <c r="QB560" s="94"/>
      <c r="QC560" s="94"/>
      <c r="QD560" s="94"/>
      <c r="QE560" s="95"/>
      <c r="QF560" s="94"/>
      <c r="QG560" s="94"/>
      <c r="QH560" s="94"/>
      <c r="QI560" s="94"/>
      <c r="QJ560" s="94"/>
      <c r="QK560" s="95"/>
      <c r="QL560" s="94"/>
      <c r="QM560" s="94"/>
      <c r="QN560" s="95"/>
      <c r="QO560" s="94"/>
      <c r="QP560" s="94"/>
      <c r="QQ560" s="94"/>
      <c r="QR560" s="94"/>
      <c r="QS560" s="94"/>
      <c r="QT560" s="95"/>
      <c r="QU560" s="94"/>
      <c r="QV560" s="94"/>
      <c r="QW560" s="94"/>
      <c r="QX560" s="94"/>
      <c r="QY560" s="94"/>
      <c r="QZ560" s="95"/>
      <c r="RA560" s="94"/>
      <c r="RB560" s="94"/>
      <c r="RC560" s="94"/>
      <c r="RD560" s="94"/>
      <c r="RE560" s="94"/>
      <c r="RF560" s="95"/>
      <c r="RG560" s="94"/>
      <c r="RH560" s="94"/>
      <c r="RI560" s="95"/>
      <c r="RJ560" s="94"/>
      <c r="RK560" s="94"/>
      <c r="RL560" s="94"/>
      <c r="RM560" s="94"/>
      <c r="RN560" s="94"/>
      <c r="RO560" s="95"/>
      <c r="RP560" s="94"/>
      <c r="RQ560" s="94"/>
      <c r="RR560" s="94"/>
      <c r="RS560" s="94"/>
      <c r="RT560" s="94"/>
      <c r="RU560" s="95"/>
      <c r="RV560" s="94"/>
      <c r="RW560" s="94"/>
      <c r="RX560" s="94"/>
      <c r="RY560" s="94"/>
      <c r="RZ560" s="94"/>
      <c r="SA560" s="95"/>
      <c r="SB560" s="94"/>
      <c r="SC560" s="94"/>
      <c r="SD560" s="95"/>
      <c r="SE560" s="94"/>
      <c r="SF560" s="94"/>
      <c r="SG560" s="94"/>
      <c r="SH560" s="94"/>
      <c r="SI560" s="94"/>
      <c r="SJ560" s="95"/>
      <c r="SK560" s="94"/>
      <c r="SL560" s="94"/>
      <c r="SM560" s="94"/>
      <c r="SN560" s="94"/>
      <c r="SO560" s="94"/>
      <c r="SP560" s="95"/>
      <c r="SQ560" s="94"/>
      <c r="SR560" s="94"/>
      <c r="SS560" s="94"/>
      <c r="ST560" s="94"/>
      <c r="SU560" s="94"/>
      <c r="SV560" s="95"/>
      <c r="SW560" s="94"/>
      <c r="SX560" s="94"/>
      <c r="SY560" s="95"/>
      <c r="SZ560" s="94"/>
      <c r="TA560" s="94"/>
      <c r="TB560" s="94"/>
      <c r="TC560" s="94"/>
      <c r="TD560" s="94"/>
      <c r="TE560" s="95"/>
      <c r="TF560" s="94"/>
      <c r="TG560" s="94"/>
      <c r="TH560" s="94"/>
      <c r="TI560" s="94"/>
      <c r="TJ560" s="94"/>
      <c r="TK560" s="95"/>
      <c r="TL560" s="94"/>
      <c r="TM560" s="94"/>
      <c r="TN560" s="94"/>
      <c r="TO560" s="94"/>
      <c r="TP560" s="94"/>
      <c r="TQ560" s="95"/>
      <c r="TR560" s="94"/>
      <c r="TS560" s="94"/>
      <c r="TT560" s="95"/>
      <c r="TU560" s="94"/>
      <c r="TV560" s="94"/>
      <c r="TW560" s="94"/>
      <c r="TX560" s="94"/>
      <c r="TY560" s="94"/>
      <c r="TZ560" s="95"/>
      <c r="UA560" s="94"/>
      <c r="UB560" s="94"/>
      <c r="UC560" s="94"/>
      <c r="UD560" s="94"/>
      <c r="UE560" s="94"/>
      <c r="UF560" s="95"/>
      <c r="UG560" s="94"/>
      <c r="UH560" s="94"/>
      <c r="UI560" s="94"/>
      <c r="UJ560" s="94"/>
      <c r="UK560" s="94"/>
      <c r="UL560" s="95"/>
      <c r="UM560" s="94"/>
      <c r="UN560" s="94"/>
      <c r="UO560" s="95"/>
      <c r="UP560" s="94"/>
      <c r="UQ560" s="94"/>
      <c r="UR560" s="94"/>
      <c r="US560" s="94"/>
      <c r="UT560" s="94"/>
      <c r="UU560" s="95"/>
      <c r="UV560" s="94"/>
      <c r="UW560" s="94"/>
      <c r="UX560" s="94"/>
      <c r="UY560" s="94"/>
      <c r="UZ560" s="94"/>
      <c r="VA560" s="95"/>
      <c r="VB560" s="94"/>
      <c r="VC560" s="94"/>
      <c r="VD560" s="94"/>
      <c r="VE560" s="94"/>
      <c r="VF560" s="94"/>
      <c r="VG560" s="95"/>
      <c r="VH560" s="94"/>
      <c r="VI560" s="94"/>
      <c r="VJ560" s="95"/>
      <c r="VK560" s="94"/>
      <c r="VL560" s="94"/>
      <c r="VM560" s="94"/>
      <c r="VN560" s="94"/>
      <c r="VO560" s="94"/>
      <c r="VP560" s="95"/>
      <c r="VQ560" s="94"/>
      <c r="VR560" s="94"/>
      <c r="VS560" s="94"/>
      <c r="VT560" s="94"/>
      <c r="VU560" s="94"/>
      <c r="VV560" s="95"/>
      <c r="VW560" s="94"/>
      <c r="VX560" s="94"/>
      <c r="VY560" s="94"/>
      <c r="VZ560" s="94"/>
      <c r="WA560" s="94"/>
      <c r="WB560" s="95"/>
      <c r="WC560" s="94"/>
      <c r="WD560" s="94"/>
      <c r="WE560" s="95"/>
      <c r="WF560" s="94"/>
      <c r="WG560" s="94"/>
      <c r="WH560" s="94"/>
      <c r="WI560" s="94"/>
      <c r="WJ560" s="94"/>
      <c r="WK560" s="95"/>
      <c r="WL560" s="94"/>
      <c r="WM560" s="94"/>
      <c r="WN560" s="94"/>
      <c r="WO560" s="94"/>
      <c r="WP560" s="94"/>
      <c r="WQ560" s="95"/>
      <c r="WR560" s="94"/>
      <c r="WS560" s="94"/>
      <c r="WT560" s="94"/>
      <c r="WU560" s="94"/>
      <c r="WV560" s="94"/>
      <c r="WW560" s="95"/>
      <c r="WX560" s="94"/>
      <c r="WY560" s="94"/>
      <c r="WZ560" s="95"/>
      <c r="XA560" s="94"/>
      <c r="XB560" s="94"/>
      <c r="XC560" s="94"/>
      <c r="XD560" s="94"/>
      <c r="XE560" s="94"/>
      <c r="XF560" s="95"/>
      <c r="XG560" s="94"/>
      <c r="XH560" s="94"/>
      <c r="XI560" s="94"/>
      <c r="XJ560" s="94"/>
      <c r="XK560" s="94"/>
      <c r="XL560" s="95"/>
      <c r="XM560" s="94"/>
      <c r="XN560" s="94"/>
      <c r="XO560" s="94"/>
      <c r="XP560" s="94"/>
      <c r="XQ560" s="94"/>
      <c r="XR560" s="95"/>
      <c r="XS560" s="94"/>
      <c r="XT560" s="94"/>
      <c r="XU560" s="95"/>
      <c r="XV560" s="94"/>
      <c r="XW560" s="94"/>
      <c r="XX560" s="94"/>
      <c r="XY560" s="94"/>
      <c r="XZ560" s="94"/>
      <c r="YA560" s="95"/>
      <c r="YB560" s="94"/>
      <c r="YC560" s="94"/>
      <c r="YD560" s="94"/>
      <c r="YE560" s="94"/>
      <c r="YF560" s="94"/>
      <c r="YG560" s="95"/>
      <c r="YH560" s="94"/>
      <c r="YI560" s="94"/>
      <c r="YJ560" s="94"/>
      <c r="YK560" s="94"/>
      <c r="YL560" s="94"/>
      <c r="YM560" s="95"/>
      <c r="YN560" s="94"/>
      <c r="YO560" s="94"/>
      <c r="YP560" s="95"/>
      <c r="YQ560" s="94"/>
      <c r="YR560" s="94"/>
      <c r="YS560" s="94"/>
      <c r="YT560" s="94"/>
      <c r="YU560" s="94"/>
      <c r="YV560" s="95"/>
      <c r="YW560" s="94"/>
      <c r="YX560" s="94"/>
      <c r="YY560" s="94"/>
      <c r="YZ560" s="94"/>
      <c r="ZA560" s="94"/>
      <c r="ZB560" s="95"/>
      <c r="ZC560" s="94"/>
      <c r="ZD560" s="94"/>
      <c r="ZE560" s="94"/>
      <c r="ZF560" s="94"/>
      <c r="ZG560" s="94"/>
      <c r="ZH560" s="95"/>
      <c r="ZI560" s="94"/>
      <c r="ZJ560" s="94"/>
      <c r="ZK560" s="95"/>
      <c r="ZL560" s="94"/>
      <c r="ZM560" s="94"/>
      <c r="ZN560" s="94"/>
      <c r="ZO560" s="94"/>
      <c r="ZP560" s="94"/>
      <c r="ZQ560" s="95"/>
      <c r="ZR560" s="94"/>
      <c r="ZS560" s="94"/>
      <c r="ZT560" s="94"/>
      <c r="ZU560" s="94"/>
      <c r="ZV560" s="94"/>
      <c r="ZW560" s="95"/>
      <c r="ZX560" s="94"/>
      <c r="ZY560" s="94"/>
      <c r="ZZ560" s="94"/>
      <c r="AAA560" s="94"/>
      <c r="AAB560" s="94"/>
      <c r="AAC560" s="95"/>
      <c r="AAD560" s="94"/>
      <c r="AAE560" s="94"/>
      <c r="AAF560" s="95"/>
      <c r="AAG560" s="94"/>
      <c r="AAH560" s="94"/>
      <c r="AAI560" s="94"/>
      <c r="AAJ560" s="94"/>
      <c r="AAK560" s="94"/>
      <c r="AAL560" s="95"/>
      <c r="AAM560" s="94"/>
      <c r="AAN560" s="94"/>
      <c r="AAO560" s="94"/>
      <c r="AAP560" s="94"/>
      <c r="AAQ560" s="94"/>
      <c r="AAR560" s="95"/>
      <c r="AAS560" s="94"/>
      <c r="AAT560" s="94"/>
      <c r="AAU560" s="94"/>
      <c r="AAV560" s="94"/>
      <c r="AAW560" s="94"/>
      <c r="AAX560" s="95"/>
      <c r="AAY560" s="94"/>
      <c r="AAZ560" s="94"/>
      <c r="ABA560" s="95"/>
      <c r="ABB560" s="94"/>
      <c r="ABC560" s="94"/>
      <c r="ABD560" s="94"/>
      <c r="ABE560" s="94"/>
      <c r="ABF560" s="94"/>
      <c r="ABG560" s="95"/>
      <c r="ABH560" s="94"/>
      <c r="ABI560" s="94"/>
      <c r="ABJ560" s="94"/>
      <c r="ABK560" s="94"/>
      <c r="ABL560" s="94"/>
      <c r="ABM560" s="95"/>
      <c r="ABN560" s="94"/>
      <c r="ABO560" s="94"/>
      <c r="ABP560" s="94"/>
      <c r="ABQ560" s="94"/>
      <c r="ABR560" s="94"/>
      <c r="ABS560" s="95"/>
      <c r="ABT560" s="94"/>
      <c r="ABU560" s="94"/>
      <c r="ABV560" s="95"/>
      <c r="ABW560" s="94"/>
      <c r="ABX560" s="94"/>
      <c r="ABY560" s="94"/>
      <c r="ABZ560" s="94"/>
      <c r="ACA560" s="94"/>
      <c r="ACB560" s="95"/>
      <c r="ACC560" s="94"/>
      <c r="ACD560" s="94"/>
      <c r="ACE560" s="94"/>
      <c r="ACF560" s="94"/>
      <c r="ACG560" s="94"/>
      <c r="ACH560" s="95"/>
      <c r="ACI560" s="94"/>
      <c r="ACJ560" s="94"/>
      <c r="ACK560" s="94"/>
      <c r="ACL560" s="94"/>
      <c r="ACM560" s="94"/>
      <c r="ACN560" s="95"/>
      <c r="ACO560" s="94"/>
      <c r="ACP560" s="94"/>
      <c r="ACQ560" s="95"/>
      <c r="ACR560" s="94"/>
      <c r="ACS560" s="94"/>
      <c r="ACT560" s="94"/>
      <c r="ACU560" s="94"/>
      <c r="ACV560" s="94"/>
      <c r="ACW560" s="95"/>
      <c r="ACX560" s="94"/>
      <c r="ACY560" s="94"/>
      <c r="ACZ560" s="94"/>
      <c r="ADA560" s="94"/>
      <c r="ADB560" s="94"/>
      <c r="ADC560" s="95"/>
      <c r="ADD560" s="94"/>
      <c r="ADE560" s="94"/>
      <c r="ADF560" s="94"/>
      <c r="ADG560" s="94"/>
      <c r="ADH560" s="94"/>
      <c r="ADI560" s="95"/>
      <c r="ADJ560" s="94"/>
      <c r="ADK560" s="94"/>
      <c r="ADL560" s="95"/>
      <c r="ADM560" s="94"/>
      <c r="ADN560" s="94"/>
      <c r="ADO560" s="94"/>
      <c r="ADP560" s="94"/>
      <c r="ADQ560" s="94"/>
      <c r="ADR560" s="95"/>
      <c r="ADS560" s="94"/>
      <c r="ADT560" s="94"/>
      <c r="ADU560" s="94"/>
      <c r="ADV560" s="94"/>
      <c r="ADW560" s="94"/>
      <c r="ADX560" s="95"/>
      <c r="ADY560" s="94"/>
      <c r="ADZ560" s="94"/>
      <c r="AEA560" s="94"/>
      <c r="AEB560" s="94"/>
      <c r="AEC560" s="94"/>
      <c r="AED560" s="95"/>
      <c r="AEE560" s="94"/>
      <c r="AEF560" s="94"/>
      <c r="AEG560" s="95"/>
      <c r="AEH560" s="94"/>
      <c r="AEI560" s="94"/>
      <c r="AEJ560" s="94"/>
      <c r="AEK560" s="94"/>
      <c r="AEL560" s="94"/>
      <c r="AEM560" s="95"/>
      <c r="AEN560" s="94"/>
      <c r="AEO560" s="94"/>
      <c r="AEP560" s="94"/>
      <c r="AEQ560" s="94"/>
      <c r="AER560" s="94"/>
      <c r="AES560" s="95"/>
      <c r="AET560" s="94"/>
      <c r="AEU560" s="94"/>
      <c r="AEV560" s="94"/>
      <c r="AEW560" s="94"/>
      <c r="AEX560" s="94"/>
      <c r="AEY560" s="95"/>
      <c r="AEZ560" s="94"/>
      <c r="AFA560" s="94"/>
      <c r="AFB560" s="95"/>
      <c r="AFC560" s="94"/>
      <c r="AFD560" s="94"/>
      <c r="AFE560" s="94"/>
      <c r="AFF560" s="94"/>
      <c r="AFG560" s="94"/>
      <c r="AFH560" s="95"/>
      <c r="AFI560" s="94"/>
      <c r="AFJ560" s="94"/>
      <c r="AFK560" s="94"/>
      <c r="AFL560" s="94"/>
      <c r="AFM560" s="94"/>
      <c r="AFN560" s="95"/>
      <c r="AFO560" s="94"/>
      <c r="AFP560" s="94"/>
      <c r="AFQ560" s="94"/>
      <c r="AFR560" s="94"/>
      <c r="AFS560" s="94"/>
      <c r="AFT560" s="95"/>
      <c r="AFU560" s="94"/>
      <c r="AFV560" s="94"/>
      <c r="AFW560" s="95"/>
      <c r="AFX560" s="94"/>
      <c r="AFY560" s="94"/>
      <c r="AFZ560" s="94"/>
      <c r="AGA560" s="94"/>
      <c r="AGB560" s="94"/>
      <c r="AGC560" s="95"/>
      <c r="AGD560" s="94"/>
      <c r="AGE560" s="94"/>
      <c r="AGF560" s="94"/>
      <c r="AGG560" s="94"/>
      <c r="AGH560" s="94"/>
      <c r="AGI560" s="95"/>
      <c r="AGJ560" s="94"/>
      <c r="AGK560" s="94"/>
      <c r="AGL560" s="94"/>
      <c r="AGM560" s="94"/>
      <c r="AGN560" s="94"/>
      <c r="AGO560" s="95"/>
      <c r="AGP560" s="94"/>
      <c r="AGQ560" s="94"/>
      <c r="AGR560" s="95"/>
      <c r="AGS560" s="94"/>
      <c r="AGT560" s="94"/>
      <c r="AGU560" s="94"/>
      <c r="AGV560" s="94"/>
      <c r="AGW560" s="94"/>
      <c r="AGX560" s="95"/>
      <c r="AGY560" s="94"/>
      <c r="AGZ560" s="94"/>
      <c r="AHA560" s="94"/>
      <c r="AHB560" s="94"/>
      <c r="AHC560" s="94"/>
      <c r="AHD560" s="95"/>
      <c r="AHE560" s="94"/>
      <c r="AHF560" s="94"/>
      <c r="AHG560" s="94"/>
      <c r="AHH560" s="94"/>
      <c r="AHI560" s="94"/>
      <c r="AHJ560" s="95"/>
      <c r="AHK560" s="94"/>
      <c r="AHL560" s="94"/>
      <c r="AHM560" s="95"/>
      <c r="AHN560" s="94"/>
      <c r="AHO560" s="94"/>
      <c r="AHP560" s="94"/>
      <c r="AHQ560" s="94"/>
      <c r="AHR560" s="94"/>
      <c r="AHS560" s="95"/>
      <c r="AHT560" s="94"/>
      <c r="AHU560" s="94"/>
      <c r="AHV560" s="94"/>
      <c r="AHW560" s="94"/>
      <c r="AHX560" s="94"/>
      <c r="AHY560" s="95"/>
      <c r="AHZ560" s="94"/>
      <c r="AIA560" s="94"/>
      <c r="AIB560" s="94"/>
      <c r="AIC560" s="94"/>
      <c r="AID560" s="94"/>
      <c r="AIE560" s="95"/>
      <c r="AIF560" s="94"/>
      <c r="AIG560" s="94"/>
      <c r="AIH560" s="95"/>
      <c r="AII560" s="94"/>
      <c r="AIJ560" s="94"/>
      <c r="AIK560" s="94"/>
      <c r="AIL560" s="94"/>
      <c r="AIM560" s="94"/>
      <c r="AIN560" s="95"/>
      <c r="AIO560" s="94"/>
      <c r="AIP560" s="94"/>
      <c r="AIQ560" s="94"/>
      <c r="AIR560" s="94"/>
      <c r="AIS560" s="94"/>
      <c r="AIT560" s="95"/>
      <c r="AIU560" s="94"/>
      <c r="AIV560" s="94"/>
      <c r="AIW560" s="94"/>
      <c r="AIX560" s="94"/>
      <c r="AIY560" s="94"/>
      <c r="AIZ560" s="95"/>
      <c r="AJA560" s="94"/>
      <c r="AJB560" s="94"/>
      <c r="AJC560" s="95"/>
      <c r="AJD560" s="94"/>
      <c r="AJE560" s="94"/>
      <c r="AJF560" s="94"/>
      <c r="AJG560" s="94"/>
      <c r="AJH560" s="94"/>
      <c r="AJI560" s="95"/>
      <c r="AJJ560" s="94"/>
      <c r="AJK560" s="94"/>
      <c r="AJL560" s="94"/>
      <c r="AJM560" s="94"/>
      <c r="AJN560" s="94"/>
      <c r="AJO560" s="95"/>
      <c r="AJP560" s="94"/>
      <c r="AJQ560" s="94"/>
      <c r="AJR560" s="94"/>
      <c r="AJS560" s="94"/>
      <c r="AJT560" s="94"/>
      <c r="AJU560" s="95"/>
      <c r="AJV560" s="94"/>
      <c r="AJW560" s="94"/>
      <c r="AJX560" s="95"/>
      <c r="AJY560" s="94"/>
      <c r="AJZ560" s="94"/>
      <c r="AKA560" s="94"/>
      <c r="AKB560" s="94"/>
      <c r="AKC560" s="94"/>
      <c r="AKD560" s="95"/>
      <c r="AKE560" s="94"/>
      <c r="AKF560" s="94"/>
      <c r="AKG560" s="94"/>
      <c r="AKH560" s="94"/>
      <c r="AKI560" s="94"/>
      <c r="AKJ560" s="95"/>
      <c r="AKK560" s="94"/>
      <c r="AKL560" s="94"/>
      <c r="AKM560" s="94"/>
      <c r="AKN560" s="94"/>
      <c r="AKO560" s="94"/>
      <c r="AKP560" s="95"/>
      <c r="AKQ560" s="94"/>
      <c r="AKR560" s="94"/>
      <c r="AKS560" s="95"/>
      <c r="AKT560" s="94"/>
      <c r="AKU560" s="94"/>
      <c r="AKV560" s="94"/>
      <c r="AKW560" s="94"/>
      <c r="AKX560" s="94"/>
      <c r="AKY560" s="95"/>
      <c r="AKZ560" s="94"/>
      <c r="ALA560" s="94"/>
      <c r="ALB560" s="94"/>
      <c r="ALC560" s="94"/>
      <c r="ALD560" s="94"/>
      <c r="ALE560" s="95"/>
      <c r="ALF560" s="94"/>
      <c r="ALG560" s="94"/>
      <c r="ALH560" s="94"/>
      <c r="ALI560" s="94"/>
      <c r="ALJ560" s="94"/>
      <c r="ALK560" s="95"/>
      <c r="ALL560" s="94"/>
      <c r="ALM560" s="94"/>
      <c r="ALN560" s="95"/>
      <c r="ALO560" s="94"/>
      <c r="ALP560" s="94"/>
      <c r="ALQ560" s="94"/>
      <c r="ALR560" s="94"/>
      <c r="ALS560" s="94"/>
      <c r="ALT560" s="95"/>
      <c r="ALU560" s="94"/>
      <c r="ALV560" s="94"/>
      <c r="ALW560" s="94"/>
      <c r="ALX560" s="94"/>
      <c r="ALY560" s="94"/>
      <c r="ALZ560" s="95"/>
      <c r="AMA560" s="94"/>
      <c r="AMB560" s="94"/>
      <c r="AMC560" s="94"/>
      <c r="AMD560" s="94"/>
      <c r="AME560" s="94"/>
      <c r="AMF560" s="95"/>
      <c r="AMG560" s="94"/>
      <c r="AMH560" s="94"/>
      <c r="AMI560" s="95"/>
      <c r="AMJ560" s="94"/>
      <c r="AMK560" s="94"/>
      <c r="AML560" s="94"/>
      <c r="AMM560" s="94"/>
      <c r="AMN560" s="94"/>
      <c r="AMO560" s="95"/>
      <c r="AMP560" s="94"/>
      <c r="AMQ560" s="94"/>
      <c r="AMR560" s="94"/>
      <c r="AMS560" s="94"/>
      <c r="AMT560" s="94"/>
      <c r="AMU560" s="95"/>
      <c r="AMV560" s="94"/>
      <c r="AMW560" s="94"/>
      <c r="AMX560" s="94"/>
      <c r="AMY560" s="94"/>
      <c r="AMZ560" s="94"/>
      <c r="ANA560" s="95"/>
      <c r="ANB560" s="94"/>
      <c r="ANC560" s="94"/>
      <c r="AND560" s="95"/>
      <c r="ANE560" s="94"/>
      <c r="ANF560" s="94"/>
      <c r="ANG560" s="94"/>
      <c r="ANH560" s="94"/>
      <c r="ANI560" s="94"/>
      <c r="ANJ560" s="95"/>
      <c r="ANK560" s="94"/>
      <c r="ANL560" s="94"/>
      <c r="ANM560" s="94"/>
      <c r="ANN560" s="94"/>
      <c r="ANO560" s="94"/>
      <c r="ANP560" s="95"/>
      <c r="ANQ560" s="94"/>
      <c r="ANR560" s="94"/>
      <c r="ANS560" s="94"/>
      <c r="ANT560" s="94"/>
      <c r="ANU560" s="94"/>
      <c r="ANV560" s="95"/>
      <c r="ANW560" s="94"/>
      <c r="ANX560" s="94"/>
      <c r="ANY560" s="95"/>
      <c r="ANZ560" s="94"/>
      <c r="AOA560" s="94"/>
      <c r="AOB560" s="94"/>
      <c r="AOC560" s="94"/>
      <c r="AOD560" s="94"/>
      <c r="AOE560" s="95"/>
      <c r="AOF560" s="94"/>
      <c r="AOG560" s="94"/>
      <c r="AOH560" s="94"/>
      <c r="AOI560" s="94"/>
      <c r="AOJ560" s="94"/>
      <c r="AOK560" s="95"/>
      <c r="AOL560" s="94"/>
      <c r="AOM560" s="94"/>
      <c r="AON560" s="94"/>
      <c r="AOO560" s="94"/>
      <c r="AOP560" s="94"/>
      <c r="AOQ560" s="95"/>
      <c r="AOR560" s="94"/>
      <c r="AOS560" s="94"/>
      <c r="AOT560" s="95"/>
      <c r="AOU560" s="94"/>
      <c r="AOV560" s="94"/>
      <c r="AOW560" s="94"/>
      <c r="AOX560" s="94"/>
      <c r="AOY560" s="94"/>
      <c r="AOZ560" s="95"/>
      <c r="APA560" s="94"/>
      <c r="APB560" s="94"/>
      <c r="APC560" s="94"/>
      <c r="APD560" s="94"/>
      <c r="APE560" s="94"/>
      <c r="APF560" s="95"/>
      <c r="APG560" s="94"/>
      <c r="APH560" s="94"/>
      <c r="API560" s="94"/>
      <c r="APJ560" s="94"/>
      <c r="APK560" s="94"/>
      <c r="APL560" s="95"/>
      <c r="APM560" s="94"/>
      <c r="APN560" s="94"/>
      <c r="APO560" s="95"/>
      <c r="APP560" s="94"/>
      <c r="APQ560" s="94"/>
      <c r="APR560" s="94"/>
      <c r="APS560" s="94"/>
      <c r="APT560" s="94"/>
      <c r="APU560" s="95"/>
      <c r="APV560" s="94"/>
      <c r="APW560" s="94"/>
      <c r="APX560" s="94"/>
      <c r="APY560" s="94"/>
      <c r="APZ560" s="94"/>
      <c r="AQA560" s="95"/>
      <c r="AQB560" s="94"/>
      <c r="AQC560" s="94"/>
      <c r="AQD560" s="94"/>
      <c r="AQE560" s="94"/>
      <c r="AQF560" s="94"/>
      <c r="AQG560" s="95"/>
      <c r="AQH560" s="94"/>
      <c r="AQI560" s="94"/>
      <c r="AQJ560" s="95"/>
      <c r="AQK560" s="94"/>
      <c r="AQL560" s="94"/>
      <c r="AQM560" s="94"/>
      <c r="AQN560" s="94"/>
      <c r="AQO560" s="94"/>
      <c r="AQP560" s="95"/>
      <c r="AQQ560" s="94"/>
      <c r="AQR560" s="94"/>
      <c r="AQS560" s="94"/>
      <c r="AQT560" s="94"/>
      <c r="AQU560" s="94"/>
      <c r="AQV560" s="95"/>
      <c r="AQW560" s="94"/>
      <c r="AQX560" s="94"/>
      <c r="AQY560" s="94"/>
      <c r="AQZ560" s="94"/>
      <c r="ARA560" s="94"/>
      <c r="ARB560" s="95"/>
      <c r="ARC560" s="94"/>
      <c r="ARD560" s="94"/>
      <c r="ARE560" s="95"/>
      <c r="ARF560" s="94"/>
      <c r="ARG560" s="94"/>
      <c r="ARH560" s="94"/>
      <c r="ARI560" s="94"/>
      <c r="ARJ560" s="94"/>
      <c r="ARK560" s="95"/>
      <c r="ARL560" s="94"/>
      <c r="ARM560" s="94"/>
      <c r="ARN560" s="94"/>
      <c r="ARO560" s="94"/>
      <c r="ARP560" s="94"/>
      <c r="ARQ560" s="95"/>
      <c r="ARR560" s="94"/>
      <c r="ARS560" s="94"/>
      <c r="ART560" s="94"/>
      <c r="ARU560" s="94"/>
      <c r="ARV560" s="94"/>
      <c r="ARW560" s="95"/>
      <c r="ARX560" s="94"/>
      <c r="ARY560" s="94"/>
      <c r="ARZ560" s="95"/>
      <c r="ASA560" s="94"/>
      <c r="ASB560" s="94"/>
      <c r="ASC560" s="94"/>
      <c r="ASD560" s="94"/>
      <c r="ASE560" s="94"/>
      <c r="ASF560" s="95"/>
      <c r="ASG560" s="94"/>
      <c r="ASH560" s="94"/>
      <c r="ASI560" s="94"/>
      <c r="ASJ560" s="94"/>
      <c r="ASK560" s="94"/>
      <c r="ASL560" s="95"/>
      <c r="ASM560" s="94"/>
      <c r="ASN560" s="94"/>
      <c r="ASO560" s="94"/>
      <c r="ASP560" s="94"/>
      <c r="ASQ560" s="94"/>
      <c r="ASR560" s="95"/>
      <c r="ASS560" s="94"/>
      <c r="AST560" s="94"/>
      <c r="ASU560" s="95"/>
      <c r="ASV560" s="94"/>
      <c r="ASW560" s="94"/>
      <c r="ASX560" s="94"/>
      <c r="ASY560" s="94"/>
      <c r="ASZ560" s="94"/>
      <c r="ATA560" s="95"/>
      <c r="ATB560" s="94"/>
      <c r="ATC560" s="94"/>
      <c r="ATD560" s="94"/>
      <c r="ATE560" s="94"/>
      <c r="ATF560" s="94"/>
      <c r="ATG560" s="95"/>
      <c r="ATH560" s="94"/>
      <c r="ATI560" s="94"/>
      <c r="ATJ560" s="94"/>
      <c r="ATK560" s="94"/>
      <c r="ATL560" s="94"/>
      <c r="ATM560" s="95"/>
      <c r="ATN560" s="94"/>
      <c r="ATO560" s="94"/>
      <c r="ATP560" s="95"/>
      <c r="ATQ560" s="94"/>
      <c r="ATR560" s="94"/>
      <c r="ATS560" s="94"/>
      <c r="ATT560" s="94"/>
      <c r="ATU560" s="94"/>
      <c r="ATV560" s="95"/>
      <c r="ATW560" s="94"/>
      <c r="ATX560" s="94"/>
      <c r="ATY560" s="94"/>
      <c r="ATZ560" s="94"/>
      <c r="AUA560" s="94"/>
      <c r="AUB560" s="95"/>
      <c r="AUC560" s="94"/>
      <c r="AUD560" s="94"/>
      <c r="AUE560" s="94"/>
      <c r="AUF560" s="94"/>
      <c r="AUG560" s="94"/>
      <c r="AUH560" s="95"/>
      <c r="AUI560" s="94"/>
      <c r="AUJ560" s="94"/>
      <c r="AUK560" s="95"/>
      <c r="AUL560" s="94"/>
      <c r="AUM560" s="94"/>
      <c r="AUN560" s="94"/>
      <c r="AUO560" s="94"/>
      <c r="AUP560" s="94"/>
      <c r="AUQ560" s="95"/>
      <c r="AUR560" s="94"/>
      <c r="AUS560" s="94"/>
      <c r="AUT560" s="94"/>
      <c r="AUU560" s="94"/>
      <c r="AUV560" s="94"/>
      <c r="AUW560" s="95"/>
      <c r="AUX560" s="94"/>
      <c r="AUY560" s="94"/>
      <c r="AUZ560" s="94"/>
      <c r="AVA560" s="94"/>
      <c r="AVB560" s="94"/>
      <c r="AVC560" s="95"/>
      <c r="AVD560" s="94"/>
      <c r="AVE560" s="94"/>
      <c r="AVF560" s="95"/>
      <c r="AVG560" s="94"/>
      <c r="AVH560" s="94"/>
      <c r="AVI560" s="94"/>
      <c r="AVJ560" s="94"/>
      <c r="AVK560" s="94"/>
      <c r="AVL560" s="95"/>
      <c r="AVM560" s="94"/>
      <c r="AVN560" s="94"/>
      <c r="AVO560" s="94"/>
      <c r="AVP560" s="94"/>
      <c r="AVQ560" s="94"/>
      <c r="AVR560" s="95"/>
      <c r="AVS560" s="94"/>
      <c r="AVT560" s="94"/>
      <c r="AVU560" s="94"/>
      <c r="AVV560" s="94"/>
      <c r="AVW560" s="94"/>
    </row>
    <row r="561" spans="1:1271" s="50" customFormat="1" ht="41.25" customHeight="1">
      <c r="A561" s="66" t="s">
        <v>196</v>
      </c>
      <c r="AVD561" s="108"/>
    </row>
    <row r="562" spans="1:1271">
      <c r="A562" s="31" t="s">
        <v>117</v>
      </c>
      <c r="B562" s="24"/>
      <c r="C562" s="30" t="s">
        <v>101</v>
      </c>
      <c r="D562" s="134"/>
      <c r="E562" s="135"/>
      <c r="F562" s="67" t="s">
        <v>202</v>
      </c>
      <c r="G562" s="67" t="s">
        <v>202</v>
      </c>
      <c r="H562" s="67" t="s">
        <v>202</v>
      </c>
      <c r="I562" s="67" t="s">
        <v>202</v>
      </c>
      <c r="J562" s="67" t="s">
        <v>202</v>
      </c>
      <c r="K562" s="67" t="s">
        <v>202</v>
      </c>
      <c r="L562" s="39">
        <f>SUM(L563:L576)</f>
        <v>253</v>
      </c>
      <c r="M562" s="39">
        <f t="shared" ref="M562:T562" si="11">SUM(M563:M576)</f>
        <v>223</v>
      </c>
      <c r="N562" s="39">
        <f t="shared" si="11"/>
        <v>223</v>
      </c>
      <c r="O562" s="39">
        <f t="shared" si="11"/>
        <v>12903352</v>
      </c>
      <c r="P562" s="39">
        <f t="shared" si="11"/>
        <v>11458084</v>
      </c>
      <c r="Q562" s="39">
        <f t="shared" si="11"/>
        <v>11622246</v>
      </c>
      <c r="R562" s="39">
        <f t="shared" si="11"/>
        <v>11599730.73</v>
      </c>
      <c r="S562" s="39">
        <f t="shared" si="11"/>
        <v>10356044.380000001</v>
      </c>
      <c r="T562" s="39">
        <f t="shared" si="11"/>
        <v>10543258.380000001</v>
      </c>
      <c r="U562" s="67" t="s">
        <v>202</v>
      </c>
      <c r="V562" s="67" t="s">
        <v>202</v>
      </c>
      <c r="W562" s="67" t="s">
        <v>202</v>
      </c>
      <c r="X562" s="67" t="s">
        <v>202</v>
      </c>
      <c r="Y562" s="67" t="s">
        <v>202</v>
      </c>
      <c r="Z562" s="67" t="s">
        <v>202</v>
      </c>
      <c r="AA562" s="39">
        <f t="shared" ref="AA562:AF562" si="12">SUM(AA563:AA576)</f>
        <v>13369699.48</v>
      </c>
      <c r="AB562" s="39">
        <f t="shared" si="12"/>
        <v>12084000.35</v>
      </c>
      <c r="AC562" s="39">
        <f t="shared" si="12"/>
        <v>12903400.25</v>
      </c>
      <c r="AD562" s="39">
        <f t="shared" si="12"/>
        <v>3292199.26</v>
      </c>
      <c r="AE562" s="39">
        <f t="shared" si="12"/>
        <v>4883941.43</v>
      </c>
      <c r="AF562" s="39">
        <f t="shared" si="12"/>
        <v>4589520.4000000004</v>
      </c>
      <c r="AG562" s="39">
        <f>SUM(AG563:AG576)</f>
        <v>465</v>
      </c>
      <c r="AH562" s="39">
        <f t="shared" ref="AH562:AO562" si="13">SUM(AH563:AH576)</f>
        <v>446</v>
      </c>
      <c r="AI562" s="39">
        <f t="shared" si="13"/>
        <v>446</v>
      </c>
      <c r="AJ562" s="39">
        <f t="shared" si="13"/>
        <v>26444749</v>
      </c>
      <c r="AK562" s="39">
        <f t="shared" si="13"/>
        <v>25488296</v>
      </c>
      <c r="AL562" s="39">
        <f t="shared" si="13"/>
        <v>25854846</v>
      </c>
      <c r="AM562" s="39">
        <f t="shared" si="13"/>
        <v>22342462.510000002</v>
      </c>
      <c r="AN562" s="39">
        <f t="shared" si="13"/>
        <v>21696383.210000001</v>
      </c>
      <c r="AO562" s="39">
        <f t="shared" si="13"/>
        <v>22094103.210000001</v>
      </c>
      <c r="AP562" s="67" t="s">
        <v>202</v>
      </c>
      <c r="AQ562" s="67" t="s">
        <v>202</v>
      </c>
      <c r="AR562" s="67" t="s">
        <v>202</v>
      </c>
      <c r="AS562" s="67" t="s">
        <v>202</v>
      </c>
      <c r="AT562" s="67" t="s">
        <v>202</v>
      </c>
      <c r="AU562" s="67" t="s">
        <v>202</v>
      </c>
      <c r="AV562" s="39">
        <f t="shared" ref="AV562:BA562" si="14">SUM(AV563:AV576)</f>
        <v>30200098.399999999</v>
      </c>
      <c r="AW562" s="39">
        <f t="shared" si="14"/>
        <v>26803701.059999999</v>
      </c>
      <c r="AX562" s="39">
        <f t="shared" si="14"/>
        <v>28568200</v>
      </c>
      <c r="AY562" s="39">
        <f t="shared" si="14"/>
        <v>9873682.3399999999</v>
      </c>
      <c r="AZ562" s="39">
        <f t="shared" si="14"/>
        <v>9527204.8599999994</v>
      </c>
      <c r="BA562" s="39">
        <f t="shared" si="14"/>
        <v>9172140.0600000005</v>
      </c>
      <c r="BB562" s="39">
        <f>SUM(BB563:BB576)</f>
        <v>286</v>
      </c>
      <c r="BC562" s="39">
        <f t="shared" ref="BC562:BJ562" si="15">SUM(BC563:BC576)</f>
        <v>276</v>
      </c>
      <c r="BD562" s="39">
        <f t="shared" si="15"/>
        <v>276</v>
      </c>
      <c r="BE562" s="39">
        <f t="shared" si="15"/>
        <v>14259509</v>
      </c>
      <c r="BF562" s="39">
        <f t="shared" si="15"/>
        <v>13726032</v>
      </c>
      <c r="BG562" s="39">
        <f t="shared" si="15"/>
        <v>13921992</v>
      </c>
      <c r="BH562" s="39">
        <f t="shared" si="15"/>
        <v>12737321.01</v>
      </c>
      <c r="BI562" s="39">
        <f t="shared" si="15"/>
        <v>12289220.16</v>
      </c>
      <c r="BJ562" s="39">
        <f t="shared" si="15"/>
        <v>12508364.16</v>
      </c>
      <c r="BK562" s="67" t="s">
        <v>202</v>
      </c>
      <c r="BL562" s="67" t="s">
        <v>202</v>
      </c>
      <c r="BM562" s="67" t="s">
        <v>202</v>
      </c>
      <c r="BN562" s="67" t="s">
        <v>202</v>
      </c>
      <c r="BO562" s="67" t="s">
        <v>202</v>
      </c>
      <c r="BP562" s="67" t="s">
        <v>202</v>
      </c>
      <c r="BQ562" s="39">
        <f t="shared" ref="BQ562:BV562" si="16">SUM(BQ563:BQ576)</f>
        <v>14315798.640000001</v>
      </c>
      <c r="BR562" s="39">
        <f t="shared" si="16"/>
        <v>14491700.16</v>
      </c>
      <c r="BS562" s="39">
        <f t="shared" si="16"/>
        <v>15484800.6</v>
      </c>
      <c r="BT562" s="39">
        <f t="shared" si="16"/>
        <v>4708920.5</v>
      </c>
      <c r="BU562" s="39">
        <f t="shared" si="16"/>
        <v>5301217.5599999996</v>
      </c>
      <c r="BV562" s="39">
        <f t="shared" si="16"/>
        <v>4951671.84</v>
      </c>
      <c r="BW562" s="39">
        <f>SUM(BW563:BW576)</f>
        <v>72</v>
      </c>
      <c r="BX562" s="39">
        <f t="shared" ref="BX562:CE562" si="17">SUM(BX563:BX576)</f>
        <v>72</v>
      </c>
      <c r="BY562" s="39">
        <f t="shared" si="17"/>
        <v>72</v>
      </c>
      <c r="BZ562" s="39">
        <f t="shared" si="17"/>
        <v>3877775</v>
      </c>
      <c r="CA562" s="39">
        <f t="shared" si="17"/>
        <v>3914492</v>
      </c>
      <c r="CB562" s="39">
        <f t="shared" si="17"/>
        <v>3970904</v>
      </c>
      <c r="CC562" s="39">
        <f t="shared" si="17"/>
        <v>3537317.97</v>
      </c>
      <c r="CD562" s="39">
        <f t="shared" si="17"/>
        <v>3593083.97</v>
      </c>
      <c r="CE562" s="39">
        <f t="shared" si="17"/>
        <v>3659463.97</v>
      </c>
      <c r="CF562" s="67" t="s">
        <v>202</v>
      </c>
      <c r="CG562" s="67" t="s">
        <v>202</v>
      </c>
      <c r="CH562" s="67" t="s">
        <v>202</v>
      </c>
      <c r="CI562" s="67" t="s">
        <v>202</v>
      </c>
      <c r="CJ562" s="67" t="s">
        <v>202</v>
      </c>
      <c r="CK562" s="67" t="s">
        <v>202</v>
      </c>
      <c r="CL562" s="39">
        <f t="shared" ref="CL562:CQ562" si="18">SUM(CL563:CL576)</f>
        <v>3908299.68</v>
      </c>
      <c r="CM562" s="39">
        <f t="shared" si="18"/>
        <v>6822000.04</v>
      </c>
      <c r="CN562" s="39">
        <f t="shared" si="18"/>
        <v>235199.96</v>
      </c>
      <c r="CO562" s="39">
        <f t="shared" si="18"/>
        <v>2049791.49</v>
      </c>
      <c r="CP562" s="39">
        <f t="shared" si="18"/>
        <v>1762557.89</v>
      </c>
      <c r="CQ562" s="39">
        <f t="shared" si="18"/>
        <v>5750576.5199999996</v>
      </c>
      <c r="CR562" s="39">
        <f>SUM(CR563:CR576)</f>
        <v>139</v>
      </c>
      <c r="CS562" s="39">
        <f t="shared" ref="CS562:CZ562" si="19">SUM(CS563:CS576)</f>
        <v>131</v>
      </c>
      <c r="CT562" s="39">
        <f t="shared" si="19"/>
        <v>131</v>
      </c>
      <c r="CU562" s="39">
        <f t="shared" si="19"/>
        <v>6848391</v>
      </c>
      <c r="CV562" s="39">
        <f t="shared" si="19"/>
        <v>6514892</v>
      </c>
      <c r="CW562" s="39">
        <f t="shared" si="19"/>
        <v>6607902</v>
      </c>
      <c r="CX562" s="39">
        <f t="shared" si="19"/>
        <v>6096423.2400000002</v>
      </c>
      <c r="CY562" s="39">
        <f t="shared" si="19"/>
        <v>5832926.96</v>
      </c>
      <c r="CZ562" s="39">
        <f t="shared" si="19"/>
        <v>5936940.96</v>
      </c>
      <c r="DA562" s="67" t="s">
        <v>202</v>
      </c>
      <c r="DB562" s="67" t="s">
        <v>202</v>
      </c>
      <c r="DC562" s="67" t="s">
        <v>202</v>
      </c>
      <c r="DD562" s="67" t="s">
        <v>202</v>
      </c>
      <c r="DE562" s="67" t="s">
        <v>202</v>
      </c>
      <c r="DF562" s="67" t="s">
        <v>202</v>
      </c>
      <c r="DG562" s="39">
        <f t="shared" ref="DG562:DL562" si="20">SUM(DG563:DG576)</f>
        <v>6869399.46</v>
      </c>
      <c r="DH562" s="39">
        <f t="shared" si="20"/>
        <v>6772900.4299999997</v>
      </c>
      <c r="DI562" s="39">
        <f t="shared" si="20"/>
        <v>7162799.6600000001</v>
      </c>
      <c r="DJ562" s="39">
        <f t="shared" si="20"/>
        <v>3184351</v>
      </c>
      <c r="DK562" s="39">
        <f t="shared" si="20"/>
        <v>2980508.07</v>
      </c>
      <c r="DL562" s="39">
        <f t="shared" si="20"/>
        <v>2853279.56</v>
      </c>
      <c r="DM562" s="39">
        <f>SUM(DM563:DM576)</f>
        <v>167</v>
      </c>
      <c r="DN562" s="39">
        <f t="shared" ref="DN562:DU562" si="21">SUM(DN563:DN576)</f>
        <v>151</v>
      </c>
      <c r="DO562" s="39">
        <f t="shared" si="21"/>
        <v>151</v>
      </c>
      <c r="DP562" s="39">
        <f t="shared" si="21"/>
        <v>8227923</v>
      </c>
      <c r="DQ562" s="39">
        <f t="shared" si="21"/>
        <v>7509532</v>
      </c>
      <c r="DR562" s="39">
        <f t="shared" si="21"/>
        <v>7616742</v>
      </c>
      <c r="DS562" s="39">
        <f t="shared" si="21"/>
        <v>7324376.8200000003</v>
      </c>
      <c r="DT562" s="39">
        <f t="shared" si="21"/>
        <v>6723348.7699999996</v>
      </c>
      <c r="DU562" s="39">
        <f t="shared" si="21"/>
        <v>6843242.7699999996</v>
      </c>
      <c r="DV562" s="67" t="s">
        <v>202</v>
      </c>
      <c r="DW562" s="67" t="s">
        <v>202</v>
      </c>
      <c r="DX562" s="67" t="s">
        <v>202</v>
      </c>
      <c r="DY562" s="67" t="s">
        <v>202</v>
      </c>
      <c r="DZ562" s="67" t="s">
        <v>202</v>
      </c>
      <c r="EA562" s="67" t="s">
        <v>202</v>
      </c>
      <c r="EB562" s="39">
        <f t="shared" ref="EB562:EG562" si="22">SUM(EB563:EB576)</f>
        <v>8258099.9000000004</v>
      </c>
      <c r="EC562" s="39">
        <f t="shared" si="22"/>
        <v>7914799.3899999997</v>
      </c>
      <c r="ED562" s="39">
        <f t="shared" si="22"/>
        <v>8447599.8699999992</v>
      </c>
      <c r="EE562" s="39">
        <f t="shared" si="22"/>
        <v>4055174.04</v>
      </c>
      <c r="EF562" s="39">
        <f t="shared" si="22"/>
        <v>3662769.64</v>
      </c>
      <c r="EG562" s="39">
        <f t="shared" si="22"/>
        <v>3532656.02</v>
      </c>
      <c r="EH562" s="39">
        <f>SUM(EH563:EH576)</f>
        <v>0</v>
      </c>
      <c r="EI562" s="39">
        <f t="shared" ref="EI562:EP562" si="23">SUM(EI563:EI576)</f>
        <v>0</v>
      </c>
      <c r="EJ562" s="39">
        <f t="shared" si="23"/>
        <v>0</v>
      </c>
      <c r="EK562" s="39">
        <f t="shared" si="23"/>
        <v>0</v>
      </c>
      <c r="EL562" s="39">
        <f t="shared" si="23"/>
        <v>0</v>
      </c>
      <c r="EM562" s="39">
        <f t="shared" si="23"/>
        <v>0</v>
      </c>
      <c r="EN562" s="39">
        <f t="shared" si="23"/>
        <v>0</v>
      </c>
      <c r="EO562" s="39">
        <f t="shared" si="23"/>
        <v>0</v>
      </c>
      <c r="EP562" s="39">
        <f t="shared" si="23"/>
        <v>0</v>
      </c>
      <c r="EQ562" s="67" t="s">
        <v>202</v>
      </c>
      <c r="ER562" s="67" t="s">
        <v>202</v>
      </c>
      <c r="ES562" s="67" t="s">
        <v>202</v>
      </c>
      <c r="ET562" s="67" t="s">
        <v>202</v>
      </c>
      <c r="EU562" s="67" t="s">
        <v>202</v>
      </c>
      <c r="EV562" s="67" t="s">
        <v>202</v>
      </c>
      <c r="EW562" s="39">
        <f t="shared" ref="EW562:FB562" si="24">SUM(EW563:EW576)</f>
        <v>0</v>
      </c>
      <c r="EX562" s="39">
        <f t="shared" si="24"/>
        <v>0</v>
      </c>
      <c r="EY562" s="39">
        <f t="shared" si="24"/>
        <v>0</v>
      </c>
      <c r="EZ562" s="39">
        <f t="shared" si="24"/>
        <v>0</v>
      </c>
      <c r="FA562" s="39">
        <f t="shared" si="24"/>
        <v>0</v>
      </c>
      <c r="FB562" s="39">
        <f t="shared" si="24"/>
        <v>0</v>
      </c>
      <c r="FC562" s="39">
        <f>SUM(FC563:FC576)</f>
        <v>159</v>
      </c>
      <c r="FD562" s="39">
        <f t="shared" ref="FD562:FK562" si="25">SUM(FD563:FD576)</f>
        <v>167</v>
      </c>
      <c r="FE562" s="39">
        <f t="shared" si="25"/>
        <v>167</v>
      </c>
      <c r="FF562" s="39">
        <f t="shared" si="25"/>
        <v>9026731</v>
      </c>
      <c r="FG562" s="39">
        <f t="shared" si="25"/>
        <v>8489168</v>
      </c>
      <c r="FH562" s="39">
        <f t="shared" si="25"/>
        <v>8610654</v>
      </c>
      <c r="FI562" s="39">
        <f t="shared" si="25"/>
        <v>7690122.0700000003</v>
      </c>
      <c r="FJ562" s="39">
        <f t="shared" si="25"/>
        <v>7649224.0700000003</v>
      </c>
      <c r="FK562" s="39">
        <f t="shared" si="25"/>
        <v>7786898.0700000003</v>
      </c>
      <c r="FL562" s="67" t="s">
        <v>202</v>
      </c>
      <c r="FM562" s="67" t="s">
        <v>202</v>
      </c>
      <c r="FN562" s="67" t="s">
        <v>202</v>
      </c>
      <c r="FO562" s="67" t="s">
        <v>202</v>
      </c>
      <c r="FP562" s="67" t="s">
        <v>202</v>
      </c>
      <c r="FQ562" s="67" t="s">
        <v>202</v>
      </c>
      <c r="FR562" s="39">
        <f t="shared" ref="FR562:FW562" si="26">SUM(FR563:FR576)</f>
        <v>9248100.0600000005</v>
      </c>
      <c r="FS562" s="39">
        <f t="shared" si="26"/>
        <v>8831300.3499999996</v>
      </c>
      <c r="FT562" s="39">
        <f t="shared" si="26"/>
        <v>9344099.4100000001</v>
      </c>
      <c r="FU562" s="39">
        <f t="shared" si="26"/>
        <v>3488327.91</v>
      </c>
      <c r="FV562" s="39">
        <f t="shared" si="26"/>
        <v>3130073.7</v>
      </c>
      <c r="FW562" s="39">
        <f t="shared" si="26"/>
        <v>3023668.5</v>
      </c>
      <c r="FX562" s="39">
        <f>SUM(FX563:FX576)</f>
        <v>0</v>
      </c>
      <c r="FY562" s="39">
        <f t="shared" ref="FY562:GF562" si="27">SUM(FY563:FY576)</f>
        <v>0</v>
      </c>
      <c r="FZ562" s="39">
        <f t="shared" si="27"/>
        <v>0</v>
      </c>
      <c r="GA562" s="39">
        <f t="shared" si="27"/>
        <v>0</v>
      </c>
      <c r="GB562" s="39">
        <f t="shared" si="27"/>
        <v>0</v>
      </c>
      <c r="GC562" s="39">
        <f t="shared" si="27"/>
        <v>0</v>
      </c>
      <c r="GD562" s="39">
        <f t="shared" si="27"/>
        <v>0</v>
      </c>
      <c r="GE562" s="39">
        <f t="shared" si="27"/>
        <v>0</v>
      </c>
      <c r="GF562" s="39">
        <f t="shared" si="27"/>
        <v>0</v>
      </c>
      <c r="GG562" s="67" t="s">
        <v>202</v>
      </c>
      <c r="GH562" s="67" t="s">
        <v>202</v>
      </c>
      <c r="GI562" s="67" t="s">
        <v>202</v>
      </c>
      <c r="GJ562" s="67" t="s">
        <v>202</v>
      </c>
      <c r="GK562" s="67" t="s">
        <v>202</v>
      </c>
      <c r="GL562" s="67" t="s">
        <v>202</v>
      </c>
      <c r="GM562" s="39">
        <f t="shared" ref="GM562:GR562" si="28">SUM(GM563:GM576)</f>
        <v>0</v>
      </c>
      <c r="GN562" s="39">
        <f t="shared" si="28"/>
        <v>0</v>
      </c>
      <c r="GO562" s="39">
        <f t="shared" si="28"/>
        <v>0</v>
      </c>
      <c r="GP562" s="39">
        <f t="shared" si="28"/>
        <v>0</v>
      </c>
      <c r="GQ562" s="39">
        <f t="shared" si="28"/>
        <v>0</v>
      </c>
      <c r="GR562" s="39">
        <f t="shared" si="28"/>
        <v>0</v>
      </c>
      <c r="GS562" s="39">
        <f>SUM(GS563:GS576)</f>
        <v>132</v>
      </c>
      <c r="GT562" s="39">
        <f t="shared" ref="GT562:HA562" si="29">SUM(GT563:GT576)</f>
        <v>121</v>
      </c>
      <c r="GU562" s="39">
        <f t="shared" si="29"/>
        <v>121</v>
      </c>
      <c r="GV562" s="39">
        <f t="shared" si="29"/>
        <v>6503508</v>
      </c>
      <c r="GW562" s="39">
        <f t="shared" si="29"/>
        <v>6017572</v>
      </c>
      <c r="GX562" s="39">
        <f t="shared" si="29"/>
        <v>6103482</v>
      </c>
      <c r="GY562" s="39">
        <f t="shared" si="29"/>
        <v>5789409.1200000001</v>
      </c>
      <c r="GZ562" s="39">
        <f t="shared" si="29"/>
        <v>5387665.3600000003</v>
      </c>
      <c r="HA562" s="39">
        <f t="shared" si="29"/>
        <v>5483739.3600000003</v>
      </c>
      <c r="HB562" s="67" t="s">
        <v>202</v>
      </c>
      <c r="HC562" s="67" t="s">
        <v>202</v>
      </c>
      <c r="HD562" s="67" t="s">
        <v>202</v>
      </c>
      <c r="HE562" s="67" t="s">
        <v>202</v>
      </c>
      <c r="HF562" s="67" t="s">
        <v>202</v>
      </c>
      <c r="HG562" s="67" t="s">
        <v>202</v>
      </c>
      <c r="HH562" s="39">
        <f t="shared" ref="HH562:HM562" si="30">SUM(HH563:HH576)</f>
        <v>6522600.4800000004</v>
      </c>
      <c r="HI562" s="39">
        <f t="shared" si="30"/>
        <v>6250299.7699999996</v>
      </c>
      <c r="HJ562" s="39">
        <f t="shared" si="30"/>
        <v>6606100.2699999996</v>
      </c>
      <c r="HK562" s="39">
        <f t="shared" si="30"/>
        <v>2770682.64</v>
      </c>
      <c r="HL562" s="39">
        <f t="shared" si="30"/>
        <v>2534318.38</v>
      </c>
      <c r="HM562" s="39">
        <f t="shared" si="30"/>
        <v>2437698.67</v>
      </c>
      <c r="HN562" s="39">
        <f>SUM(HN563:HN576)</f>
        <v>309</v>
      </c>
      <c r="HO562" s="39">
        <f t="shared" ref="HO562:HV562" si="31">SUM(HO563:HO576)</f>
        <v>338</v>
      </c>
      <c r="HP562" s="39">
        <f t="shared" si="31"/>
        <v>338</v>
      </c>
      <c r="HQ562" s="39">
        <f t="shared" si="31"/>
        <v>18397426</v>
      </c>
      <c r="HR562" s="39">
        <f t="shared" si="31"/>
        <v>19323124</v>
      </c>
      <c r="HS562" s="39">
        <f t="shared" si="31"/>
        <v>19601124</v>
      </c>
      <c r="HT562" s="39">
        <f t="shared" si="31"/>
        <v>15286514.57</v>
      </c>
      <c r="HU562" s="39">
        <f t="shared" si="31"/>
        <v>16530303.609999999</v>
      </c>
      <c r="HV562" s="39">
        <f t="shared" si="31"/>
        <v>16833807.609999999</v>
      </c>
      <c r="HW562" s="67" t="s">
        <v>202</v>
      </c>
      <c r="HX562" s="67" t="s">
        <v>202</v>
      </c>
      <c r="HY562" s="67" t="s">
        <v>202</v>
      </c>
      <c r="HZ562" s="67" t="s">
        <v>202</v>
      </c>
      <c r="IA562" s="67" t="s">
        <v>202</v>
      </c>
      <c r="IB562" s="67" t="s">
        <v>202</v>
      </c>
      <c r="IC562" s="39">
        <f t="shared" ref="IC562:IH562" si="32">SUM(IC563:IC576)</f>
        <v>18964901.050000001</v>
      </c>
      <c r="ID562" s="39">
        <f t="shared" si="32"/>
        <v>20294599.780000001</v>
      </c>
      <c r="IE562" s="39">
        <f t="shared" si="32"/>
        <v>21612599.57</v>
      </c>
      <c r="IF562" s="39">
        <f t="shared" si="32"/>
        <v>8710123.5</v>
      </c>
      <c r="IG562" s="39">
        <f t="shared" si="32"/>
        <v>7557172.4299999997</v>
      </c>
      <c r="IH562" s="39">
        <f t="shared" si="32"/>
        <v>7184942.2400000002</v>
      </c>
      <c r="II562" s="39">
        <f>SUM(II563:II576)</f>
        <v>171</v>
      </c>
      <c r="IJ562" s="39">
        <f t="shared" ref="IJ562:IQ562" si="33">SUM(IJ563:IJ576)</f>
        <v>170</v>
      </c>
      <c r="IK562" s="39">
        <f t="shared" si="33"/>
        <v>170</v>
      </c>
      <c r="IL562" s="39">
        <f t="shared" si="33"/>
        <v>8424999</v>
      </c>
      <c r="IM562" s="39">
        <f t="shared" si="33"/>
        <v>8454440</v>
      </c>
      <c r="IN562" s="39">
        <f t="shared" si="33"/>
        <v>8575140</v>
      </c>
      <c r="IO562" s="39">
        <f t="shared" si="33"/>
        <v>7499916.3600000003</v>
      </c>
      <c r="IP562" s="39">
        <f t="shared" si="33"/>
        <v>7569447.2000000002</v>
      </c>
      <c r="IQ562" s="39">
        <f t="shared" si="33"/>
        <v>7704427.2000000002</v>
      </c>
      <c r="IR562" s="67" t="s">
        <v>202</v>
      </c>
      <c r="IS562" s="67" t="s">
        <v>202</v>
      </c>
      <c r="IT562" s="67" t="s">
        <v>202</v>
      </c>
      <c r="IU562" s="67" t="s">
        <v>202</v>
      </c>
      <c r="IV562" s="67" t="s">
        <v>202</v>
      </c>
      <c r="IW562" s="67" t="s">
        <v>202</v>
      </c>
      <c r="IX562" s="39">
        <f t="shared" ref="IX562:JC562" si="34">SUM(IX563:IX576)</f>
        <v>8453600.4600000009</v>
      </c>
      <c r="IY562" s="39">
        <f t="shared" si="34"/>
        <v>8814700.5999999996</v>
      </c>
      <c r="IZ562" s="39">
        <f t="shared" si="34"/>
        <v>9340299.8000000007</v>
      </c>
      <c r="JA562" s="39">
        <f t="shared" si="34"/>
        <v>3708972.9</v>
      </c>
      <c r="JB562" s="39">
        <f t="shared" si="34"/>
        <v>3225209.4</v>
      </c>
      <c r="JC562" s="39">
        <f t="shared" si="34"/>
        <v>3059365.9</v>
      </c>
      <c r="JD562" s="39">
        <f>SUM(JD563:JD576)</f>
        <v>50</v>
      </c>
      <c r="JE562" s="39">
        <f t="shared" ref="JE562:JL562" si="35">SUM(JE563:JE576)</f>
        <v>53</v>
      </c>
      <c r="JF562" s="39">
        <f t="shared" si="35"/>
        <v>53</v>
      </c>
      <c r="JG562" s="39">
        <f t="shared" si="35"/>
        <v>6221850</v>
      </c>
      <c r="JH562" s="39">
        <f t="shared" si="35"/>
        <v>6658920</v>
      </c>
      <c r="JI562" s="39">
        <f t="shared" si="35"/>
        <v>6756864</v>
      </c>
      <c r="JJ562" s="39">
        <f t="shared" si="35"/>
        <v>3995673.5</v>
      </c>
      <c r="JK562" s="39">
        <f t="shared" si="35"/>
        <v>4309613.91</v>
      </c>
      <c r="JL562" s="39">
        <f t="shared" si="35"/>
        <v>4397911.91</v>
      </c>
      <c r="JM562" s="67" t="s">
        <v>202</v>
      </c>
      <c r="JN562" s="67" t="s">
        <v>202</v>
      </c>
      <c r="JO562" s="67" t="s">
        <v>202</v>
      </c>
      <c r="JP562" s="67" t="s">
        <v>202</v>
      </c>
      <c r="JQ562" s="67" t="s">
        <v>202</v>
      </c>
      <c r="JR562" s="67" t="s">
        <v>202</v>
      </c>
      <c r="JS562" s="39">
        <f t="shared" ref="JS562:JX562" si="36">SUM(JS563:JS576)</f>
        <v>6243400</v>
      </c>
      <c r="JT562" s="39">
        <f t="shared" si="36"/>
        <v>6922899.75</v>
      </c>
      <c r="JU562" s="39">
        <f t="shared" si="36"/>
        <v>7324499.8300000001</v>
      </c>
      <c r="JV562" s="39">
        <f t="shared" si="36"/>
        <v>2701468</v>
      </c>
      <c r="JW562" s="39">
        <f t="shared" si="36"/>
        <v>2574441.61</v>
      </c>
      <c r="JX562" s="39">
        <f t="shared" si="36"/>
        <v>2524060.87</v>
      </c>
      <c r="JY562" s="39">
        <f>SUM(JY563:JY576)</f>
        <v>229</v>
      </c>
      <c r="JZ562" s="39">
        <f t="shared" ref="JZ562:KG562" si="37">SUM(JZ563:JZ576)</f>
        <v>239</v>
      </c>
      <c r="KA562" s="39">
        <f t="shared" si="37"/>
        <v>239</v>
      </c>
      <c r="KB562" s="39">
        <f t="shared" si="37"/>
        <v>11471405</v>
      </c>
      <c r="KC562" s="39">
        <f t="shared" si="37"/>
        <v>12137992</v>
      </c>
      <c r="KD562" s="39">
        <f t="shared" si="37"/>
        <v>12311678</v>
      </c>
      <c r="KE562" s="39">
        <f t="shared" si="37"/>
        <v>10260581.039999999</v>
      </c>
      <c r="KF562" s="39">
        <f t="shared" si="37"/>
        <v>10934128.09</v>
      </c>
      <c r="KG562" s="39">
        <f t="shared" si="37"/>
        <v>11130850.09</v>
      </c>
      <c r="KH562" s="67" t="s">
        <v>202</v>
      </c>
      <c r="KI562" s="67" t="s">
        <v>202</v>
      </c>
      <c r="KJ562" s="67" t="s">
        <v>202</v>
      </c>
      <c r="KK562" s="67" t="s">
        <v>202</v>
      </c>
      <c r="KL562" s="67" t="s">
        <v>202</v>
      </c>
      <c r="KM562" s="67" t="s">
        <v>202</v>
      </c>
      <c r="KN562" s="39">
        <f t="shared" ref="KN562:KS562" si="38">SUM(KN563:KN576)</f>
        <v>11518199.699999999</v>
      </c>
      <c r="KO562" s="39">
        <f t="shared" si="38"/>
        <v>12759399.310000001</v>
      </c>
      <c r="KP562" s="39">
        <f t="shared" si="38"/>
        <v>13594899.949999999</v>
      </c>
      <c r="KQ562" s="39">
        <f t="shared" si="38"/>
        <v>4874353.6100000003</v>
      </c>
      <c r="KR562" s="39">
        <f t="shared" si="38"/>
        <v>4472856.79</v>
      </c>
      <c r="KS562" s="39">
        <f t="shared" si="38"/>
        <v>4256648.54</v>
      </c>
      <c r="KT562" s="39">
        <f>SUM(KT563:KT576)</f>
        <v>287</v>
      </c>
      <c r="KU562" s="39">
        <f t="shared" ref="KU562:LB562" si="39">SUM(KU563:KU576)</f>
        <v>318</v>
      </c>
      <c r="KV562" s="39">
        <f t="shared" si="39"/>
        <v>318</v>
      </c>
      <c r="KW562" s="39">
        <f t="shared" si="39"/>
        <v>14423409</v>
      </c>
      <c r="KX562" s="39">
        <f t="shared" si="39"/>
        <v>16114504</v>
      </c>
      <c r="KY562" s="39">
        <f t="shared" si="39"/>
        <v>16345036</v>
      </c>
      <c r="KZ562" s="39">
        <f t="shared" si="39"/>
        <v>12912829.02</v>
      </c>
      <c r="LA562" s="39">
        <f t="shared" si="39"/>
        <v>14507009.08</v>
      </c>
      <c r="LB562" s="39">
        <f t="shared" si="39"/>
        <v>14767773.08</v>
      </c>
      <c r="LC562" s="67" t="s">
        <v>202</v>
      </c>
      <c r="LD562" s="67" t="s">
        <v>202</v>
      </c>
      <c r="LE562" s="67" t="s">
        <v>202</v>
      </c>
      <c r="LF562" s="67" t="s">
        <v>202</v>
      </c>
      <c r="LG562" s="67" t="s">
        <v>202</v>
      </c>
      <c r="LH562" s="67" t="s">
        <v>202</v>
      </c>
      <c r="LI562" s="39">
        <f t="shared" ref="LI562:LN562" si="40">SUM(LI563:LI576)</f>
        <v>14478899.33</v>
      </c>
      <c r="LJ562" s="39">
        <f t="shared" si="40"/>
        <v>16824401.440000001</v>
      </c>
      <c r="LK562" s="39">
        <f t="shared" si="40"/>
        <v>17844698.739999998</v>
      </c>
      <c r="LL562" s="39">
        <f t="shared" si="40"/>
        <v>5568789.1699999999</v>
      </c>
      <c r="LM562" s="39">
        <f t="shared" si="40"/>
        <v>5375155.7400000002</v>
      </c>
      <c r="LN562" s="39">
        <f t="shared" si="40"/>
        <v>5182596.8</v>
      </c>
      <c r="LO562" s="39">
        <f>SUM(LO563:LO576)</f>
        <v>106</v>
      </c>
      <c r="LP562" s="39">
        <f t="shared" ref="LP562:LW562" si="41">SUM(LP563:LP576)</f>
        <v>107</v>
      </c>
      <c r="LQ562" s="39">
        <f t="shared" si="41"/>
        <v>107</v>
      </c>
      <c r="LR562" s="39">
        <f t="shared" si="41"/>
        <v>5391089</v>
      </c>
      <c r="LS562" s="39">
        <f t="shared" si="41"/>
        <v>5505248</v>
      </c>
      <c r="LT562" s="39">
        <f t="shared" si="41"/>
        <v>5584134</v>
      </c>
      <c r="LU562" s="39">
        <f t="shared" si="41"/>
        <v>4842688.08</v>
      </c>
      <c r="LV562" s="39">
        <f t="shared" si="41"/>
        <v>4977670.1100000003</v>
      </c>
      <c r="LW562" s="39">
        <f t="shared" si="41"/>
        <v>5067704.1100000003</v>
      </c>
      <c r="LX562" s="67" t="s">
        <v>202</v>
      </c>
      <c r="LY562" s="67" t="s">
        <v>202</v>
      </c>
      <c r="LZ562" s="67" t="s">
        <v>202</v>
      </c>
      <c r="MA562" s="67" t="s">
        <v>202</v>
      </c>
      <c r="MB562" s="67" t="s">
        <v>202</v>
      </c>
      <c r="MC562" s="67" t="s">
        <v>202</v>
      </c>
      <c r="MD562" s="39">
        <f t="shared" ref="MD562:MI562" si="42">SUM(MD563:MD576)</f>
        <v>5410199.6500000004</v>
      </c>
      <c r="ME562" s="39">
        <f t="shared" si="42"/>
        <v>5748100.2400000002</v>
      </c>
      <c r="MF562" s="39">
        <f t="shared" si="42"/>
        <v>6097000.2400000002</v>
      </c>
      <c r="MG562" s="39">
        <f t="shared" si="42"/>
        <v>2761219.78</v>
      </c>
      <c r="MH562" s="39">
        <f t="shared" si="42"/>
        <v>2584350.34</v>
      </c>
      <c r="MI562" s="39">
        <f t="shared" si="42"/>
        <v>2501400.12</v>
      </c>
      <c r="MJ562" s="39">
        <f>SUM(MJ563:MJ576)</f>
        <v>180</v>
      </c>
      <c r="MK562" s="39">
        <f t="shared" ref="MK562:MR562" si="43">SUM(MK563:MK576)</f>
        <v>179</v>
      </c>
      <c r="ML562" s="39">
        <f t="shared" si="43"/>
        <v>179</v>
      </c>
      <c r="MM562" s="39">
        <f t="shared" si="43"/>
        <v>9131397</v>
      </c>
      <c r="MN562" s="39">
        <f t="shared" si="43"/>
        <v>9092764</v>
      </c>
      <c r="MO562" s="39">
        <f t="shared" si="43"/>
        <v>9222878</v>
      </c>
      <c r="MP562" s="39">
        <f t="shared" si="43"/>
        <v>8196666.75</v>
      </c>
      <c r="MQ562" s="39">
        <f t="shared" si="43"/>
        <v>8191440.04</v>
      </c>
      <c r="MR562" s="39">
        <f t="shared" si="43"/>
        <v>8338830.04</v>
      </c>
      <c r="MS562" s="67" t="s">
        <v>202</v>
      </c>
      <c r="MT562" s="67" t="s">
        <v>202</v>
      </c>
      <c r="MU562" s="67" t="s">
        <v>202</v>
      </c>
      <c r="MV562" s="67" t="s">
        <v>202</v>
      </c>
      <c r="MW562" s="67" t="s">
        <v>202</v>
      </c>
      <c r="MX562" s="67" t="s">
        <v>202</v>
      </c>
      <c r="MY562" s="39">
        <f t="shared" ref="MY562:ND562" si="44">SUM(MY563:MY576)</f>
        <v>9165300.5700000003</v>
      </c>
      <c r="MZ562" s="39">
        <f t="shared" si="44"/>
        <v>9537000.4900000002</v>
      </c>
      <c r="NA562" s="39">
        <f t="shared" si="44"/>
        <v>10146500.5</v>
      </c>
      <c r="NB562" s="39">
        <f t="shared" si="44"/>
        <v>5455238.4000000004</v>
      </c>
      <c r="NC562" s="39">
        <f t="shared" si="44"/>
        <v>4823340.12</v>
      </c>
      <c r="ND562" s="39">
        <f t="shared" si="44"/>
        <v>4575261.6900000004</v>
      </c>
      <c r="NE562" s="39">
        <f>SUM(NE563:NE576)</f>
        <v>300</v>
      </c>
      <c r="NF562" s="39">
        <f t="shared" ref="NF562:NM562" si="45">SUM(NF563:NF576)</f>
        <v>298</v>
      </c>
      <c r="NG562" s="39">
        <f t="shared" si="45"/>
        <v>298</v>
      </c>
      <c r="NH562" s="39">
        <f t="shared" si="45"/>
        <v>15030191</v>
      </c>
      <c r="NI562" s="39">
        <f t="shared" si="45"/>
        <v>15051744</v>
      </c>
      <c r="NJ562" s="39">
        <f t="shared" si="45"/>
        <v>15266996</v>
      </c>
      <c r="NK562" s="39">
        <f t="shared" si="45"/>
        <v>13444277.85</v>
      </c>
      <c r="NL562" s="39">
        <f t="shared" si="45"/>
        <v>13537465.380000001</v>
      </c>
      <c r="NM562" s="39">
        <f t="shared" si="45"/>
        <v>13780469.380000001</v>
      </c>
      <c r="NN562" s="67" t="s">
        <v>202</v>
      </c>
      <c r="NO562" s="67" t="s">
        <v>202</v>
      </c>
      <c r="NP562" s="67" t="s">
        <v>202</v>
      </c>
      <c r="NQ562" s="67" t="s">
        <v>202</v>
      </c>
      <c r="NR562" s="67" t="s">
        <v>202</v>
      </c>
      <c r="NS562" s="67" t="s">
        <v>202</v>
      </c>
      <c r="NT562" s="39">
        <f t="shared" ref="NT562:NY562" si="46">SUM(NT563:NT576)</f>
        <v>15076899.52</v>
      </c>
      <c r="NU562" s="39">
        <f t="shared" si="46"/>
        <v>15615800.16</v>
      </c>
      <c r="NV562" s="39">
        <f t="shared" si="46"/>
        <v>16492099.74</v>
      </c>
      <c r="NW562" s="39">
        <f t="shared" si="46"/>
        <v>4648278.0199999996</v>
      </c>
      <c r="NX562" s="39">
        <f t="shared" si="46"/>
        <v>5085582.32</v>
      </c>
      <c r="NY562" s="39">
        <f t="shared" si="46"/>
        <v>4859933.4400000004</v>
      </c>
      <c r="NZ562" s="39">
        <f>SUM(NZ563:NZ576)</f>
        <v>161</v>
      </c>
      <c r="OA562" s="39">
        <f t="shared" ref="OA562:OH562" si="47">SUM(OA563:OA576)</f>
        <v>153</v>
      </c>
      <c r="OB562" s="39">
        <f t="shared" si="47"/>
        <v>153</v>
      </c>
      <c r="OC562" s="39">
        <f t="shared" si="47"/>
        <v>8134599</v>
      </c>
      <c r="OD562" s="39">
        <f t="shared" si="47"/>
        <v>7608996</v>
      </c>
      <c r="OE562" s="39">
        <f t="shared" si="47"/>
        <v>7717626</v>
      </c>
      <c r="OF562" s="39">
        <f t="shared" si="47"/>
        <v>7293646.2599999998</v>
      </c>
      <c r="OG562" s="39">
        <f t="shared" si="47"/>
        <v>6812502.4800000004</v>
      </c>
      <c r="OH562" s="39">
        <f t="shared" si="47"/>
        <v>6933984.4800000004</v>
      </c>
      <c r="OI562" s="67" t="s">
        <v>202</v>
      </c>
      <c r="OJ562" s="67" t="s">
        <v>202</v>
      </c>
      <c r="OK562" s="67" t="s">
        <v>202</v>
      </c>
      <c r="OL562" s="67" t="s">
        <v>202</v>
      </c>
      <c r="OM562" s="67" t="s">
        <v>202</v>
      </c>
      <c r="ON562" s="67" t="s">
        <v>202</v>
      </c>
      <c r="OO562" s="39">
        <f t="shared" ref="OO562:OT562" si="48">SUM(OO563:OO576)</f>
        <v>8163700.46</v>
      </c>
      <c r="OP562" s="39">
        <f t="shared" si="48"/>
        <v>7994699.8200000003</v>
      </c>
      <c r="OQ562" s="39">
        <f t="shared" si="48"/>
        <v>8515300.6799999997</v>
      </c>
      <c r="OR562" s="39">
        <f t="shared" si="48"/>
        <v>4410407.2699999996</v>
      </c>
      <c r="OS562" s="39">
        <f t="shared" si="48"/>
        <v>3752433.63</v>
      </c>
      <c r="OT562" s="39">
        <f t="shared" si="48"/>
        <v>3616635.42</v>
      </c>
      <c r="OU562" s="39">
        <f>SUM(OU563:OU576)</f>
        <v>96</v>
      </c>
      <c r="OV562" s="39">
        <f t="shared" ref="OV562:PC562" si="49">SUM(OV563:OV576)</f>
        <v>95</v>
      </c>
      <c r="OW562" s="39">
        <f t="shared" si="49"/>
        <v>95</v>
      </c>
      <c r="OX562" s="39">
        <f t="shared" si="49"/>
        <v>11870784</v>
      </c>
      <c r="OY562" s="39">
        <f t="shared" si="49"/>
        <v>11935800</v>
      </c>
      <c r="OZ562" s="39">
        <f t="shared" si="49"/>
        <v>12111360</v>
      </c>
      <c r="PA562" s="39">
        <f t="shared" si="49"/>
        <v>7635638.8099999996</v>
      </c>
      <c r="PB562" s="39">
        <f t="shared" si="49"/>
        <v>7724779.6500000004</v>
      </c>
      <c r="PC562" s="39">
        <f t="shared" si="49"/>
        <v>7883049.6500000004</v>
      </c>
      <c r="PD562" s="67" t="s">
        <v>202</v>
      </c>
      <c r="PE562" s="67" t="s">
        <v>202</v>
      </c>
      <c r="PF562" s="67" t="s">
        <v>202</v>
      </c>
      <c r="PG562" s="67" t="s">
        <v>202</v>
      </c>
      <c r="PH562" s="67" t="s">
        <v>202</v>
      </c>
      <c r="PI562" s="67" t="s">
        <v>202</v>
      </c>
      <c r="PJ562" s="39">
        <f t="shared" ref="PJ562:PO562" si="50">SUM(PJ563:PJ576)</f>
        <v>11912300.310000001</v>
      </c>
      <c r="PK562" s="39">
        <f t="shared" si="50"/>
        <v>12464600.4</v>
      </c>
      <c r="PL562" s="39">
        <f t="shared" si="50"/>
        <v>13227300.300000001</v>
      </c>
      <c r="PM562" s="39">
        <f t="shared" si="50"/>
        <v>3660228.33</v>
      </c>
      <c r="PN562" s="39">
        <f t="shared" si="50"/>
        <v>3326287.25</v>
      </c>
      <c r="PO562" s="39">
        <f t="shared" si="50"/>
        <v>3224160.35</v>
      </c>
      <c r="PP562" s="39">
        <f>SUM(PP563:PP576)</f>
        <v>205</v>
      </c>
      <c r="PQ562" s="39">
        <f t="shared" ref="PQ562:PX562" si="51">SUM(PQ563:PQ576)</f>
        <v>208</v>
      </c>
      <c r="PR562" s="39">
        <f t="shared" si="51"/>
        <v>208</v>
      </c>
      <c r="PS562" s="39">
        <f t="shared" si="51"/>
        <v>10430552</v>
      </c>
      <c r="PT562" s="39">
        <f t="shared" si="51"/>
        <v>10725728</v>
      </c>
      <c r="PU562" s="39">
        <f t="shared" si="51"/>
        <v>10879456</v>
      </c>
      <c r="PV562" s="39">
        <f t="shared" si="51"/>
        <v>9370586.25</v>
      </c>
      <c r="PW562" s="39">
        <f t="shared" si="51"/>
        <v>9703956.0800000001</v>
      </c>
      <c r="PX562" s="39">
        <f t="shared" si="51"/>
        <v>9879636.0800000001</v>
      </c>
      <c r="PY562" s="67" t="s">
        <v>202</v>
      </c>
      <c r="PZ562" s="67" t="s">
        <v>202</v>
      </c>
      <c r="QA562" s="67" t="s">
        <v>202</v>
      </c>
      <c r="QB562" s="67" t="s">
        <v>202</v>
      </c>
      <c r="QC562" s="67" t="s">
        <v>202</v>
      </c>
      <c r="QD562" s="67" t="s">
        <v>202</v>
      </c>
      <c r="QE562" s="39">
        <f t="shared" ref="QE562:QJ562" si="52">SUM(QE563:QE576)</f>
        <v>10472099.390000001</v>
      </c>
      <c r="QF562" s="39">
        <f t="shared" si="52"/>
        <v>11278400.640000001</v>
      </c>
      <c r="QG562" s="39">
        <f t="shared" si="52"/>
        <v>12019600.960000001</v>
      </c>
      <c r="QH562" s="39">
        <f t="shared" si="52"/>
        <v>5128120.22</v>
      </c>
      <c r="QI562" s="39">
        <f t="shared" si="52"/>
        <v>4812681.84</v>
      </c>
      <c r="QJ562" s="39">
        <f t="shared" si="52"/>
        <v>4633903.3600000003</v>
      </c>
      <c r="QK562" s="39">
        <f>SUM(QK563:QK576)</f>
        <v>282</v>
      </c>
      <c r="QL562" s="39">
        <f t="shared" ref="QL562:QS562" si="53">SUM(QL563:QL576)</f>
        <v>277</v>
      </c>
      <c r="QM562" s="39">
        <f t="shared" si="53"/>
        <v>277</v>
      </c>
      <c r="QN562" s="39">
        <f t="shared" si="53"/>
        <v>14264723</v>
      </c>
      <c r="QO562" s="39">
        <f t="shared" si="53"/>
        <v>13946064</v>
      </c>
      <c r="QP562" s="39">
        <f t="shared" si="53"/>
        <v>14145434</v>
      </c>
      <c r="QQ562" s="39">
        <f t="shared" si="53"/>
        <v>12794205.869999999</v>
      </c>
      <c r="QR562" s="39">
        <f t="shared" si="53"/>
        <v>12531297.57</v>
      </c>
      <c r="QS562" s="39">
        <f t="shared" si="53"/>
        <v>12755935.57</v>
      </c>
      <c r="QT562" s="67" t="s">
        <v>202</v>
      </c>
      <c r="QU562" s="67" t="s">
        <v>202</v>
      </c>
      <c r="QV562" s="67" t="s">
        <v>202</v>
      </c>
      <c r="QW562" s="67" t="s">
        <v>202</v>
      </c>
      <c r="QX562" s="67" t="s">
        <v>202</v>
      </c>
      <c r="QY562" s="67" t="s">
        <v>202</v>
      </c>
      <c r="QZ562" s="39">
        <f t="shared" ref="QZ562:RE562" si="54">SUM(QZ563:QZ576)</f>
        <v>14311600.42</v>
      </c>
      <c r="RA562" s="39">
        <f t="shared" si="54"/>
        <v>14531901.220000001</v>
      </c>
      <c r="RB562" s="39">
        <f t="shared" si="54"/>
        <v>15392600.18</v>
      </c>
      <c r="RC562" s="39">
        <f t="shared" si="54"/>
        <v>6042822.8300000001</v>
      </c>
      <c r="RD562" s="39">
        <f t="shared" si="54"/>
        <v>5799471.3200000003</v>
      </c>
      <c r="RE562" s="39">
        <f t="shared" si="54"/>
        <v>5496632.1200000001</v>
      </c>
      <c r="RF562" s="39">
        <f>SUM(RF563:RF576)</f>
        <v>464</v>
      </c>
      <c r="RG562" s="39">
        <f t="shared" ref="RG562:RN562" si="55">SUM(RG563:RG576)</f>
        <v>429</v>
      </c>
      <c r="RH562" s="39">
        <f t="shared" si="55"/>
        <v>429</v>
      </c>
      <c r="RI562" s="39">
        <f t="shared" si="55"/>
        <v>23460943</v>
      </c>
      <c r="RJ562" s="39">
        <f t="shared" si="55"/>
        <v>21723312</v>
      </c>
      <c r="RK562" s="39">
        <f t="shared" si="55"/>
        <v>22034058</v>
      </c>
      <c r="RL562" s="39">
        <f t="shared" si="55"/>
        <v>21039877.82</v>
      </c>
      <c r="RM562" s="39">
        <f t="shared" si="55"/>
        <v>19552145.93</v>
      </c>
      <c r="RN562" s="39">
        <f t="shared" si="55"/>
        <v>19903487.93</v>
      </c>
      <c r="RO562" s="67" t="s">
        <v>202</v>
      </c>
      <c r="RP562" s="67" t="s">
        <v>202</v>
      </c>
      <c r="RQ562" s="67" t="s">
        <v>202</v>
      </c>
      <c r="RR562" s="67" t="s">
        <v>202</v>
      </c>
      <c r="RS562" s="67" t="s">
        <v>202</v>
      </c>
      <c r="RT562" s="67" t="s">
        <v>202</v>
      </c>
      <c r="RU562" s="39">
        <f t="shared" ref="RU562:RZ562" si="56">SUM(RU563:RU576)</f>
        <v>23538999.039999999</v>
      </c>
      <c r="RV562" s="39">
        <f t="shared" si="56"/>
        <v>22731900.390000001</v>
      </c>
      <c r="RW562" s="39">
        <f t="shared" si="56"/>
        <v>24146998.530000001</v>
      </c>
      <c r="RX562" s="39">
        <f t="shared" si="56"/>
        <v>6779853.8399999999</v>
      </c>
      <c r="RY562" s="39">
        <f t="shared" si="56"/>
        <v>6692447.2999999998</v>
      </c>
      <c r="RZ562" s="39">
        <f t="shared" si="56"/>
        <v>6332625.1100000003</v>
      </c>
      <c r="SA562" s="39">
        <f>SUM(SA563:SA576)</f>
        <v>174</v>
      </c>
      <c r="SB562" s="39">
        <f t="shared" ref="SB562:SI562" si="57">SUM(SB563:SB576)</f>
        <v>176</v>
      </c>
      <c r="SC562" s="39">
        <f t="shared" si="57"/>
        <v>176</v>
      </c>
      <c r="SD562" s="39">
        <f t="shared" si="57"/>
        <v>15018705</v>
      </c>
      <c r="SE562" s="39">
        <f t="shared" si="57"/>
        <v>17781777</v>
      </c>
      <c r="SF562" s="39">
        <f t="shared" si="57"/>
        <v>18041716</v>
      </c>
      <c r="SG562" s="39">
        <f t="shared" si="57"/>
        <v>9719195.0399999991</v>
      </c>
      <c r="SH562" s="39">
        <f t="shared" si="57"/>
        <v>10762464.109999999</v>
      </c>
      <c r="SI562" s="39">
        <f t="shared" si="57"/>
        <v>10971589.109999999</v>
      </c>
      <c r="SJ562" s="67" t="s">
        <v>202</v>
      </c>
      <c r="SK562" s="67" t="s">
        <v>202</v>
      </c>
      <c r="SL562" s="67" t="s">
        <v>202</v>
      </c>
      <c r="SM562" s="67" t="s">
        <v>202</v>
      </c>
      <c r="SN562" s="67" t="s">
        <v>202</v>
      </c>
      <c r="SO562" s="67" t="s">
        <v>202</v>
      </c>
      <c r="SP562" s="39">
        <f t="shared" ref="SP562:SU562" si="58">SUM(SP563:SP576)</f>
        <v>15687400.050000001</v>
      </c>
      <c r="SQ562" s="39">
        <f t="shared" si="58"/>
        <v>18327300.5</v>
      </c>
      <c r="SR562" s="39">
        <f t="shared" si="58"/>
        <v>19274399.649999999</v>
      </c>
      <c r="SS562" s="39">
        <f t="shared" si="58"/>
        <v>4832449.2300000004</v>
      </c>
      <c r="ST562" s="39">
        <f t="shared" si="58"/>
        <v>4538737.95</v>
      </c>
      <c r="SU562" s="39">
        <f t="shared" si="58"/>
        <v>4338061.84</v>
      </c>
      <c r="SV562" s="39">
        <f>SUM(SV563:SV576)</f>
        <v>114</v>
      </c>
      <c r="SW562" s="39">
        <f t="shared" ref="SW562:TD562" si="59">SUM(SW563:SW576)</f>
        <v>118</v>
      </c>
      <c r="SX562" s="39">
        <f t="shared" si="59"/>
        <v>118</v>
      </c>
      <c r="SY562" s="39">
        <f t="shared" si="59"/>
        <v>5791984</v>
      </c>
      <c r="SZ562" s="39">
        <f t="shared" si="59"/>
        <v>6052300</v>
      </c>
      <c r="TA562" s="39">
        <f t="shared" si="59"/>
        <v>6138996</v>
      </c>
      <c r="TB562" s="39">
        <f t="shared" si="59"/>
        <v>5201289.54</v>
      </c>
      <c r="TC562" s="39">
        <f t="shared" si="59"/>
        <v>5467442.2300000004</v>
      </c>
      <c r="TD562" s="39">
        <f t="shared" si="59"/>
        <v>5566210.2300000004</v>
      </c>
      <c r="TE562" s="67" t="s">
        <v>202</v>
      </c>
      <c r="TF562" s="67" t="s">
        <v>202</v>
      </c>
      <c r="TG562" s="67" t="s">
        <v>202</v>
      </c>
      <c r="TH562" s="67" t="s">
        <v>202</v>
      </c>
      <c r="TI562" s="67" t="s">
        <v>202</v>
      </c>
      <c r="TJ562" s="67" t="s">
        <v>202</v>
      </c>
      <c r="TK562" s="39">
        <f t="shared" ref="TK562:TP562" si="60">SUM(TK563:TK576)</f>
        <v>6216800.0599999996</v>
      </c>
      <c r="TL562" s="39">
        <f t="shared" si="60"/>
        <v>6363300.0800000001</v>
      </c>
      <c r="TM562" s="39">
        <f t="shared" si="60"/>
        <v>6780899.79</v>
      </c>
      <c r="TN562" s="39">
        <f t="shared" si="60"/>
        <v>2765510.8</v>
      </c>
      <c r="TO562" s="39">
        <f t="shared" si="60"/>
        <v>2442200.09</v>
      </c>
      <c r="TP562" s="39">
        <f t="shared" si="60"/>
        <v>2353153.62</v>
      </c>
      <c r="TQ562" s="39">
        <f>SUM(TQ563:TQ576)</f>
        <v>294</v>
      </c>
      <c r="TR562" s="39">
        <f t="shared" ref="TR562:TY562" si="61">SUM(TR563:TR576)</f>
        <v>316</v>
      </c>
      <c r="TS562" s="39">
        <f t="shared" si="61"/>
        <v>316</v>
      </c>
      <c r="TT562" s="39">
        <f t="shared" si="61"/>
        <v>14815493</v>
      </c>
      <c r="TU562" s="39">
        <f t="shared" si="61"/>
        <v>16062724</v>
      </c>
      <c r="TV562" s="39">
        <f t="shared" si="61"/>
        <v>16292592</v>
      </c>
      <c r="TW562" s="39">
        <f t="shared" si="61"/>
        <v>13274051.49</v>
      </c>
      <c r="TX562" s="39">
        <f t="shared" si="61"/>
        <v>14473271.109999999</v>
      </c>
      <c r="TY562" s="39">
        <f t="shared" si="61"/>
        <v>14733763.109999999</v>
      </c>
      <c r="TZ562" s="67" t="s">
        <v>202</v>
      </c>
      <c r="UA562" s="67" t="s">
        <v>202</v>
      </c>
      <c r="UB562" s="67" t="s">
        <v>202</v>
      </c>
      <c r="UC562" s="67" t="s">
        <v>202</v>
      </c>
      <c r="UD562" s="67" t="s">
        <v>202</v>
      </c>
      <c r="UE562" s="67" t="s">
        <v>202</v>
      </c>
      <c r="UF562" s="39">
        <f t="shared" ref="UF562:UK562" si="62">SUM(UF563:UF576)</f>
        <v>15981300.51</v>
      </c>
      <c r="UG562" s="39">
        <f t="shared" si="62"/>
        <v>16808700.93</v>
      </c>
      <c r="UH562" s="39">
        <f t="shared" si="62"/>
        <v>17855500.789999999</v>
      </c>
      <c r="UI562" s="39">
        <f t="shared" si="62"/>
        <v>7244883.7300000004</v>
      </c>
      <c r="UJ562" s="39">
        <f t="shared" si="62"/>
        <v>6847029.4900000002</v>
      </c>
      <c r="UK562" s="39">
        <f t="shared" si="62"/>
        <v>6529014.0700000003</v>
      </c>
      <c r="UL562" s="39">
        <f>SUM(UL563:UL576)</f>
        <v>305</v>
      </c>
      <c r="UM562" s="39">
        <f t="shared" ref="UM562:UT562" si="63">SUM(UM563:UM576)</f>
        <v>321</v>
      </c>
      <c r="UN562" s="39">
        <f t="shared" si="63"/>
        <v>321</v>
      </c>
      <c r="UO562" s="39">
        <f t="shared" si="63"/>
        <v>18033557</v>
      </c>
      <c r="UP562" s="39">
        <f t="shared" si="63"/>
        <v>19017490</v>
      </c>
      <c r="UQ562" s="39">
        <f t="shared" si="63"/>
        <v>19291748</v>
      </c>
      <c r="UR562" s="39">
        <f t="shared" si="63"/>
        <v>14962406.470000001</v>
      </c>
      <c r="US562" s="39">
        <f t="shared" si="63"/>
        <v>16000568.65</v>
      </c>
      <c r="UT562" s="39">
        <f t="shared" si="63"/>
        <v>16295974.65</v>
      </c>
      <c r="UU562" s="67" t="s">
        <v>202</v>
      </c>
      <c r="UV562" s="67" t="s">
        <v>202</v>
      </c>
      <c r="UW562" s="67" t="s">
        <v>202</v>
      </c>
      <c r="UX562" s="67" t="s">
        <v>202</v>
      </c>
      <c r="UY562" s="67" t="s">
        <v>202</v>
      </c>
      <c r="UZ562" s="67" t="s">
        <v>202</v>
      </c>
      <c r="VA562" s="39">
        <f t="shared" ref="VA562:VF562" si="64">SUM(VA563:VA576)</f>
        <v>18882198.670000002</v>
      </c>
      <c r="VB562" s="39">
        <f t="shared" si="64"/>
        <v>19974999.75</v>
      </c>
      <c r="VC562" s="39">
        <f t="shared" si="64"/>
        <v>21273799.940000001</v>
      </c>
      <c r="VD562" s="39">
        <f t="shared" si="64"/>
        <v>7815854.3799999999</v>
      </c>
      <c r="VE562" s="39">
        <f t="shared" si="64"/>
        <v>7492366.2199999997</v>
      </c>
      <c r="VF562" s="39">
        <f t="shared" si="64"/>
        <v>7082747.6299999999</v>
      </c>
      <c r="VG562" s="39">
        <f>SUM(VG563:VG576)</f>
        <v>0</v>
      </c>
      <c r="VH562" s="39">
        <f t="shared" ref="VH562:VO562" si="65">SUM(VH563:VH576)</f>
        <v>0</v>
      </c>
      <c r="VI562" s="39">
        <f t="shared" si="65"/>
        <v>0</v>
      </c>
      <c r="VJ562" s="39">
        <f t="shared" si="65"/>
        <v>0</v>
      </c>
      <c r="VK562" s="39">
        <f t="shared" si="65"/>
        <v>0</v>
      </c>
      <c r="VL562" s="39">
        <f t="shared" si="65"/>
        <v>0</v>
      </c>
      <c r="VM562" s="39">
        <f t="shared" si="65"/>
        <v>0</v>
      </c>
      <c r="VN562" s="39">
        <f t="shared" si="65"/>
        <v>0</v>
      </c>
      <c r="VO562" s="39">
        <f t="shared" si="65"/>
        <v>0</v>
      </c>
      <c r="VP562" s="67" t="s">
        <v>202</v>
      </c>
      <c r="VQ562" s="67" t="s">
        <v>202</v>
      </c>
      <c r="VR562" s="67" t="s">
        <v>202</v>
      </c>
      <c r="VS562" s="67" t="s">
        <v>202</v>
      </c>
      <c r="VT562" s="67" t="s">
        <v>202</v>
      </c>
      <c r="VU562" s="67" t="s">
        <v>202</v>
      </c>
      <c r="VV562" s="39">
        <f t="shared" ref="VV562:WA562" si="66">SUM(VV563:VV576)</f>
        <v>0</v>
      </c>
      <c r="VW562" s="39">
        <f t="shared" si="66"/>
        <v>0</v>
      </c>
      <c r="VX562" s="39">
        <f t="shared" si="66"/>
        <v>0</v>
      </c>
      <c r="VY562" s="39">
        <f t="shared" si="66"/>
        <v>0</v>
      </c>
      <c r="VZ562" s="39">
        <f t="shared" si="66"/>
        <v>0</v>
      </c>
      <c r="WA562" s="39">
        <f t="shared" si="66"/>
        <v>0</v>
      </c>
      <c r="WB562" s="39">
        <f>SUM(WB563:WB576)</f>
        <v>182</v>
      </c>
      <c r="WC562" s="39">
        <f t="shared" ref="WC562:WJ562" si="67">SUM(WC563:WC576)</f>
        <v>176</v>
      </c>
      <c r="WD562" s="39">
        <f t="shared" si="67"/>
        <v>176</v>
      </c>
      <c r="WE562" s="39">
        <f t="shared" si="67"/>
        <v>9202963</v>
      </c>
      <c r="WF562" s="39">
        <f t="shared" si="67"/>
        <v>8984440</v>
      </c>
      <c r="WG562" s="39">
        <f t="shared" si="67"/>
        <v>9113072</v>
      </c>
      <c r="WH562" s="39">
        <f t="shared" si="67"/>
        <v>8253408.8700000001</v>
      </c>
      <c r="WI562" s="39">
        <f t="shared" si="67"/>
        <v>8105273.8600000003</v>
      </c>
      <c r="WJ562" s="39">
        <f t="shared" si="67"/>
        <v>8251409.8600000003</v>
      </c>
      <c r="WK562" s="67" t="s">
        <v>202</v>
      </c>
      <c r="WL562" s="67" t="s">
        <v>202</v>
      </c>
      <c r="WM562" s="67" t="s">
        <v>202</v>
      </c>
      <c r="WN562" s="67" t="s">
        <v>202</v>
      </c>
      <c r="WO562" s="67" t="s">
        <v>202</v>
      </c>
      <c r="WP562" s="67" t="s">
        <v>202</v>
      </c>
      <c r="WQ562" s="39">
        <f t="shared" ref="WQ562:WV562" si="68">SUM(WQ563:WQ576)</f>
        <v>9232300.0700000003</v>
      </c>
      <c r="WR562" s="39">
        <f t="shared" si="68"/>
        <v>9348400.6999999993</v>
      </c>
      <c r="WS562" s="39">
        <f t="shared" si="68"/>
        <v>9892600.6600000001</v>
      </c>
      <c r="WT562" s="39">
        <f t="shared" si="68"/>
        <v>3554852.14</v>
      </c>
      <c r="WU562" s="39">
        <f t="shared" si="68"/>
        <v>3085299.58</v>
      </c>
      <c r="WV562" s="39">
        <f t="shared" si="68"/>
        <v>2976579.94</v>
      </c>
      <c r="WW562" s="39">
        <f>SUM(WW563:WW576)</f>
        <v>361</v>
      </c>
      <c r="WX562" s="39">
        <f t="shared" ref="WX562:XE562" si="69">SUM(WX563:WX576)</f>
        <v>363</v>
      </c>
      <c r="WY562" s="39">
        <f t="shared" si="69"/>
        <v>363</v>
      </c>
      <c r="WZ562" s="39">
        <f t="shared" si="69"/>
        <v>20241449</v>
      </c>
      <c r="XA562" s="39">
        <f t="shared" si="69"/>
        <v>20470080</v>
      </c>
      <c r="XB562" s="39">
        <f t="shared" si="69"/>
        <v>20764368</v>
      </c>
      <c r="XC562" s="39">
        <f t="shared" si="69"/>
        <v>17245368.039999999</v>
      </c>
      <c r="XD562" s="39">
        <f t="shared" si="69"/>
        <v>17582964.149999999</v>
      </c>
      <c r="XE562" s="39">
        <f t="shared" si="69"/>
        <v>17904882.149999999</v>
      </c>
      <c r="XF562" s="67" t="s">
        <v>202</v>
      </c>
      <c r="XG562" s="67" t="s">
        <v>202</v>
      </c>
      <c r="XH562" s="67" t="s">
        <v>202</v>
      </c>
      <c r="XI562" s="67" t="s">
        <v>202</v>
      </c>
      <c r="XJ562" s="67" t="s">
        <v>202</v>
      </c>
      <c r="XK562" s="67" t="s">
        <v>202</v>
      </c>
      <c r="XL562" s="39">
        <f t="shared" ref="XL562:XQ562" si="70">SUM(XL563:XL576)</f>
        <v>21488301.120000001</v>
      </c>
      <c r="XM562" s="39">
        <f t="shared" si="70"/>
        <v>21322598.760000002</v>
      </c>
      <c r="XN562" s="39">
        <f t="shared" si="70"/>
        <v>22581700.739999998</v>
      </c>
      <c r="XO562" s="39">
        <f t="shared" si="70"/>
        <v>6902482.8499999996</v>
      </c>
      <c r="XP562" s="39">
        <f t="shared" si="70"/>
        <v>6512007.75</v>
      </c>
      <c r="XQ562" s="39">
        <f t="shared" si="70"/>
        <v>6225898.5</v>
      </c>
      <c r="XR562" s="39">
        <f>SUM(XR563:XR576)</f>
        <v>314</v>
      </c>
      <c r="XS562" s="39">
        <f t="shared" ref="XS562:XZ562" si="71">SUM(XS563:XS576)</f>
        <v>310</v>
      </c>
      <c r="XT562" s="39">
        <f t="shared" si="71"/>
        <v>310</v>
      </c>
      <c r="XU562" s="39">
        <f t="shared" si="71"/>
        <v>17341706</v>
      </c>
      <c r="XV562" s="39">
        <f t="shared" si="71"/>
        <v>17154996</v>
      </c>
      <c r="XW562" s="39">
        <f t="shared" si="71"/>
        <v>17401670</v>
      </c>
      <c r="XX562" s="39">
        <f t="shared" si="71"/>
        <v>15066175.91</v>
      </c>
      <c r="XY562" s="39">
        <f t="shared" si="71"/>
        <v>15050299.65</v>
      </c>
      <c r="XZ562" s="39">
        <f t="shared" si="71"/>
        <v>15326063.65</v>
      </c>
      <c r="YA562" s="67" t="s">
        <v>202</v>
      </c>
      <c r="YB562" s="67" t="s">
        <v>202</v>
      </c>
      <c r="YC562" s="67" t="s">
        <v>202</v>
      </c>
      <c r="YD562" s="67" t="s">
        <v>202</v>
      </c>
      <c r="YE562" s="67" t="s">
        <v>202</v>
      </c>
      <c r="YF562" s="67" t="s">
        <v>202</v>
      </c>
      <c r="YG562" s="39">
        <f t="shared" ref="YG562:YL562" si="72">SUM(YG563:YG576)</f>
        <v>17394700.420000002</v>
      </c>
      <c r="YH562" s="39">
        <f t="shared" si="72"/>
        <v>17791799.609999999</v>
      </c>
      <c r="YI562" s="39">
        <f t="shared" si="72"/>
        <v>18787200.16</v>
      </c>
      <c r="YJ562" s="39">
        <f t="shared" si="72"/>
        <v>5269707.17</v>
      </c>
      <c r="YK562" s="39">
        <f t="shared" si="72"/>
        <v>5068237.57</v>
      </c>
      <c r="YL562" s="39">
        <f t="shared" si="72"/>
        <v>4843008.67</v>
      </c>
      <c r="YM562" s="39">
        <f>SUM(YM563:YM576)</f>
        <v>230</v>
      </c>
      <c r="YN562" s="39">
        <f t="shared" ref="YN562:YU562" si="73">SUM(YN563:YN576)</f>
        <v>238</v>
      </c>
      <c r="YO562" s="39">
        <f t="shared" si="73"/>
        <v>238</v>
      </c>
      <c r="YP562" s="39">
        <f t="shared" si="73"/>
        <v>11500445</v>
      </c>
      <c r="YQ562" s="39">
        <f t="shared" si="73"/>
        <v>12020140</v>
      </c>
      <c r="YR562" s="39">
        <f t="shared" si="73"/>
        <v>12192036</v>
      </c>
      <c r="YS562" s="39">
        <f t="shared" si="73"/>
        <v>10281208.050000001</v>
      </c>
      <c r="YT562" s="39">
        <f t="shared" si="73"/>
        <v>10810581.43</v>
      </c>
      <c r="YU562" s="39">
        <f t="shared" si="73"/>
        <v>11004629.43</v>
      </c>
      <c r="YV562" s="67" t="s">
        <v>202</v>
      </c>
      <c r="YW562" s="67" t="s">
        <v>202</v>
      </c>
      <c r="YX562" s="67" t="s">
        <v>202</v>
      </c>
      <c r="YY562" s="67" t="s">
        <v>202</v>
      </c>
      <c r="YZ562" s="67" t="s">
        <v>202</v>
      </c>
      <c r="ZA562" s="67" t="s">
        <v>202</v>
      </c>
      <c r="ZB562" s="39">
        <f t="shared" ref="ZB562:ZG562" si="74">SUM(ZB563:ZB576)</f>
        <v>11535700.949999999</v>
      </c>
      <c r="ZC562" s="39">
        <f t="shared" si="74"/>
        <v>12433299.25</v>
      </c>
      <c r="ZD562" s="39">
        <f t="shared" si="74"/>
        <v>13104099.220000001</v>
      </c>
      <c r="ZE562" s="39">
        <f t="shared" si="74"/>
        <v>4448948.55</v>
      </c>
      <c r="ZF562" s="39">
        <f t="shared" si="74"/>
        <v>4236535.32</v>
      </c>
      <c r="ZG562" s="39">
        <f t="shared" si="74"/>
        <v>4027966.72</v>
      </c>
      <c r="ZH562" s="39">
        <f>SUM(ZH563:ZH576)</f>
        <v>136</v>
      </c>
      <c r="ZI562" s="39">
        <f t="shared" ref="ZI562:ZP562" si="75">SUM(ZI563:ZI576)</f>
        <v>198</v>
      </c>
      <c r="ZJ562" s="39">
        <f t="shared" si="75"/>
        <v>198</v>
      </c>
      <c r="ZK562" s="39">
        <f t="shared" si="75"/>
        <v>6842187</v>
      </c>
      <c r="ZL562" s="39">
        <f t="shared" si="75"/>
        <v>10139852</v>
      </c>
      <c r="ZM562" s="39">
        <f t="shared" si="75"/>
        <v>10285076</v>
      </c>
      <c r="ZN562" s="39">
        <f t="shared" si="75"/>
        <v>6127470.8099999996</v>
      </c>
      <c r="ZO562" s="39">
        <f t="shared" si="75"/>
        <v>9155967.8300000001</v>
      </c>
      <c r="ZP562" s="39">
        <f t="shared" si="75"/>
        <v>9321263.8300000001</v>
      </c>
      <c r="ZQ562" s="67" t="s">
        <v>202</v>
      </c>
      <c r="ZR562" s="67" t="s">
        <v>202</v>
      </c>
      <c r="ZS562" s="67" t="s">
        <v>202</v>
      </c>
      <c r="ZT562" s="67" t="s">
        <v>202</v>
      </c>
      <c r="ZU562" s="67" t="s">
        <v>202</v>
      </c>
      <c r="ZV562" s="67" t="s">
        <v>202</v>
      </c>
      <c r="ZW562" s="39">
        <f t="shared" ref="ZW562:AAB562" si="76">SUM(ZW563:ZW576)</f>
        <v>8969800.3699999992</v>
      </c>
      <c r="ZX562" s="39">
        <f t="shared" si="76"/>
        <v>10467099.51</v>
      </c>
      <c r="ZY562" s="39">
        <f t="shared" si="76"/>
        <v>11016700.41</v>
      </c>
      <c r="ZZ562" s="39">
        <f t="shared" si="76"/>
        <v>3736364.63</v>
      </c>
      <c r="AAA562" s="39">
        <f t="shared" si="76"/>
        <v>3153043.91</v>
      </c>
      <c r="AAB562" s="39">
        <f t="shared" si="76"/>
        <v>2992501.69</v>
      </c>
      <c r="AAC562" s="39">
        <f>SUM(AAC563:AAC576)</f>
        <v>151</v>
      </c>
      <c r="AAD562" s="39">
        <f t="shared" ref="AAD562:AAK562" si="77">SUM(AAD563:AAD576)</f>
        <v>143</v>
      </c>
      <c r="AAE562" s="39">
        <f t="shared" si="77"/>
        <v>143</v>
      </c>
      <c r="AAF562" s="39">
        <f t="shared" si="77"/>
        <v>7594708</v>
      </c>
      <c r="AAG562" s="39">
        <f t="shared" si="77"/>
        <v>7254728</v>
      </c>
      <c r="AAH562" s="39">
        <f t="shared" si="77"/>
        <v>7358526</v>
      </c>
      <c r="AAI562" s="39">
        <f t="shared" si="77"/>
        <v>6800846.3099999996</v>
      </c>
      <c r="AAJ562" s="39">
        <f t="shared" si="77"/>
        <v>6533183.9299999997</v>
      </c>
      <c r="AAK562" s="39">
        <f t="shared" si="77"/>
        <v>6650673.9299999997</v>
      </c>
      <c r="AAL562" s="67" t="s">
        <v>202</v>
      </c>
      <c r="AAM562" s="67" t="s">
        <v>202</v>
      </c>
      <c r="AAN562" s="67" t="s">
        <v>202</v>
      </c>
      <c r="AAO562" s="67" t="s">
        <v>202</v>
      </c>
      <c r="AAP562" s="67" t="s">
        <v>202</v>
      </c>
      <c r="AAQ562" s="67" t="s">
        <v>202</v>
      </c>
      <c r="AAR562" s="39">
        <f t="shared" ref="AAR562:AAW562" si="78">SUM(AAR563:AAR576)</f>
        <v>7622400.4900000002</v>
      </c>
      <c r="AAS562" s="39">
        <f t="shared" si="78"/>
        <v>7621099.7800000003</v>
      </c>
      <c r="AAT562" s="39">
        <f t="shared" si="78"/>
        <v>8116499.9199999999</v>
      </c>
      <c r="AAU562" s="39">
        <f t="shared" si="78"/>
        <v>3325737.97</v>
      </c>
      <c r="AAV562" s="39">
        <f t="shared" si="78"/>
        <v>3067094.82</v>
      </c>
      <c r="AAW562" s="39">
        <f t="shared" si="78"/>
        <v>2922484.06</v>
      </c>
      <c r="AAX562" s="39">
        <f>SUM(AAX563:AAX576)</f>
        <v>315</v>
      </c>
      <c r="AAY562" s="39">
        <f t="shared" ref="AAY562:ABF562" si="79">SUM(AAY563:AAY576)</f>
        <v>313</v>
      </c>
      <c r="AAZ562" s="39">
        <f t="shared" si="79"/>
        <v>313</v>
      </c>
      <c r="ABA562" s="39">
        <f t="shared" si="79"/>
        <v>21695735</v>
      </c>
      <c r="ABB562" s="39">
        <f t="shared" si="79"/>
        <v>21776806</v>
      </c>
      <c r="ABC562" s="39">
        <f t="shared" si="79"/>
        <v>22092046</v>
      </c>
      <c r="ABD562" s="39">
        <f t="shared" si="79"/>
        <v>17742832.989999998</v>
      </c>
      <c r="ABE562" s="39">
        <f t="shared" si="79"/>
        <v>17929748.350000001</v>
      </c>
      <c r="ABF562" s="39">
        <f t="shared" si="79"/>
        <v>18272950.350000001</v>
      </c>
      <c r="ABG562" s="67" t="s">
        <v>202</v>
      </c>
      <c r="ABH562" s="67" t="s">
        <v>202</v>
      </c>
      <c r="ABI562" s="67" t="s">
        <v>202</v>
      </c>
      <c r="ABJ562" s="67" t="s">
        <v>202</v>
      </c>
      <c r="ABK562" s="67" t="s">
        <v>202</v>
      </c>
      <c r="ABL562" s="67" t="s">
        <v>202</v>
      </c>
      <c r="ABM562" s="39">
        <f t="shared" ref="ABM562:ABR562" si="80">SUM(ABM563:ABM576)</f>
        <v>21764999.25</v>
      </c>
      <c r="ABN562" s="39">
        <f t="shared" si="80"/>
        <v>22621000.41</v>
      </c>
      <c r="ABO562" s="39">
        <f t="shared" si="80"/>
        <v>23914400.399999999</v>
      </c>
      <c r="ABP562" s="39">
        <f t="shared" si="80"/>
        <v>5857531.7000000002</v>
      </c>
      <c r="ABQ562" s="39">
        <f t="shared" si="80"/>
        <v>5214068.0599999996</v>
      </c>
      <c r="ABR562" s="39">
        <f t="shared" si="80"/>
        <v>4931621.53</v>
      </c>
      <c r="ABS562" s="39">
        <f>SUM(ABS563:ABS576)</f>
        <v>109</v>
      </c>
      <c r="ABT562" s="39">
        <f t="shared" ref="ABT562:ACA562" si="81">SUM(ABT563:ABT576)</f>
        <v>102</v>
      </c>
      <c r="ABU562" s="39">
        <f t="shared" si="81"/>
        <v>102</v>
      </c>
      <c r="ABV562" s="39">
        <f t="shared" si="81"/>
        <v>15696608</v>
      </c>
      <c r="ABW562" s="39">
        <f t="shared" si="81"/>
        <v>16483073</v>
      </c>
      <c r="ABX562" s="39">
        <f t="shared" si="81"/>
        <v>16726107</v>
      </c>
      <c r="ABY562" s="39">
        <f t="shared" si="81"/>
        <v>8057975.6399999997</v>
      </c>
      <c r="ABZ562" s="39">
        <f t="shared" si="81"/>
        <v>8106364.5999999996</v>
      </c>
      <c r="ACA562" s="39">
        <f t="shared" si="81"/>
        <v>8274998.5999999996</v>
      </c>
      <c r="ACB562" s="67" t="s">
        <v>202</v>
      </c>
      <c r="ACC562" s="67" t="s">
        <v>202</v>
      </c>
      <c r="ACD562" s="67" t="s">
        <v>202</v>
      </c>
      <c r="ACE562" s="67" t="s">
        <v>202</v>
      </c>
      <c r="ACF562" s="67" t="s">
        <v>202</v>
      </c>
      <c r="ACG562" s="67" t="s">
        <v>202</v>
      </c>
      <c r="ACH562" s="39">
        <f t="shared" ref="ACH562:ACM562" si="82">SUM(ACH563:ACH576)</f>
        <v>15735799.82</v>
      </c>
      <c r="ACI562" s="39">
        <f t="shared" si="82"/>
        <v>16878600.030000001</v>
      </c>
      <c r="ACJ562" s="39">
        <f t="shared" si="82"/>
        <v>17673499.699999999</v>
      </c>
      <c r="ACK562" s="39">
        <f t="shared" si="82"/>
        <v>3049132.04</v>
      </c>
      <c r="ACL562" s="39">
        <f t="shared" si="82"/>
        <v>2821350.68</v>
      </c>
      <c r="ACM562" s="39">
        <f t="shared" si="82"/>
        <v>2723584.58</v>
      </c>
      <c r="ACN562" s="39">
        <f>SUM(ACN563:ACN576)</f>
        <v>172</v>
      </c>
      <c r="ACO562" s="39">
        <f t="shared" ref="ACO562:ACV562" si="83">SUM(ACO563:ACO576)</f>
        <v>171</v>
      </c>
      <c r="ACP562" s="39">
        <f t="shared" si="83"/>
        <v>171</v>
      </c>
      <c r="ACQ562" s="39">
        <f t="shared" si="83"/>
        <v>10016096</v>
      </c>
      <c r="ACR562" s="39">
        <f t="shared" si="83"/>
        <v>9923060</v>
      </c>
      <c r="ACS562" s="39">
        <f t="shared" si="83"/>
        <v>10065918</v>
      </c>
      <c r="ACT562" s="39">
        <f t="shared" si="83"/>
        <v>8409586.5</v>
      </c>
      <c r="ACU562" s="39">
        <f t="shared" si="83"/>
        <v>8439631.8200000003</v>
      </c>
      <c r="ACV562" s="39">
        <f t="shared" si="83"/>
        <v>8594997.8200000003</v>
      </c>
      <c r="ACW562" s="67" t="s">
        <v>202</v>
      </c>
      <c r="ACX562" s="67" t="s">
        <v>202</v>
      </c>
      <c r="ACY562" s="67" t="s">
        <v>202</v>
      </c>
      <c r="ACZ562" s="67" t="s">
        <v>202</v>
      </c>
      <c r="ADA562" s="67" t="s">
        <v>202</v>
      </c>
      <c r="ADB562" s="67" t="s">
        <v>202</v>
      </c>
      <c r="ADC562" s="39">
        <f t="shared" ref="ADC562:ADH562" si="84">SUM(ADC563:ADC576)</f>
        <v>10046199.880000001</v>
      </c>
      <c r="ADD562" s="39">
        <f t="shared" si="84"/>
        <v>10280800.449999999</v>
      </c>
      <c r="ADE562" s="39">
        <f t="shared" si="84"/>
        <v>10848599.91</v>
      </c>
      <c r="ADF562" s="39">
        <f t="shared" si="84"/>
        <v>3428728.66</v>
      </c>
      <c r="ADG562" s="39">
        <f t="shared" si="84"/>
        <v>3195346</v>
      </c>
      <c r="ADH562" s="39">
        <f t="shared" si="84"/>
        <v>3070238.88</v>
      </c>
      <c r="ADI562" s="39">
        <f>SUM(ADI563:ADI576)</f>
        <v>523</v>
      </c>
      <c r="ADJ562" s="39">
        <f t="shared" ref="ADJ562:ADQ562" si="85">SUM(ADJ563:ADJ576)</f>
        <v>530</v>
      </c>
      <c r="ADK562" s="39">
        <f t="shared" si="85"/>
        <v>530</v>
      </c>
      <c r="ADL562" s="39">
        <f t="shared" si="85"/>
        <v>31810862</v>
      </c>
      <c r="ADM562" s="39">
        <f t="shared" si="85"/>
        <v>32609644</v>
      </c>
      <c r="ADN562" s="39">
        <f t="shared" si="85"/>
        <v>33080150</v>
      </c>
      <c r="ADO562" s="39">
        <f t="shared" si="85"/>
        <v>26057926.690000001</v>
      </c>
      <c r="ADP562" s="39">
        <f t="shared" si="85"/>
        <v>27005881.149999999</v>
      </c>
      <c r="ADQ562" s="39">
        <f t="shared" si="85"/>
        <v>27507517.149999999</v>
      </c>
      <c r="ADR562" s="67" t="s">
        <v>202</v>
      </c>
      <c r="ADS562" s="67" t="s">
        <v>202</v>
      </c>
      <c r="ADT562" s="67" t="s">
        <v>202</v>
      </c>
      <c r="ADU562" s="67" t="s">
        <v>202</v>
      </c>
      <c r="ADV562" s="67" t="s">
        <v>202</v>
      </c>
      <c r="ADW562" s="67" t="s">
        <v>202</v>
      </c>
      <c r="ADX562" s="39">
        <f t="shared" ref="ADX562:AEC562" si="86">SUM(ADX563:ADX576)</f>
        <v>27759947.460000001</v>
      </c>
      <c r="ADY562" s="39">
        <f t="shared" si="86"/>
        <v>34083399.420000002</v>
      </c>
      <c r="ADZ562" s="39">
        <f t="shared" si="86"/>
        <v>36180799.090000004</v>
      </c>
      <c r="AEA562" s="39">
        <f t="shared" si="86"/>
        <v>8745525.3000000007</v>
      </c>
      <c r="AEB562" s="39">
        <f t="shared" si="86"/>
        <v>9355254.2300000004</v>
      </c>
      <c r="AEC562" s="39">
        <f t="shared" si="86"/>
        <v>8906341.6799999997</v>
      </c>
      <c r="AED562" s="39">
        <f>SUM(AED563:AED576)</f>
        <v>165</v>
      </c>
      <c r="AEE562" s="39">
        <f t="shared" ref="AEE562:AEL562" si="87">SUM(AEE563:AEE576)</f>
        <v>150</v>
      </c>
      <c r="AEF562" s="39">
        <f t="shared" si="87"/>
        <v>150</v>
      </c>
      <c r="AEG562" s="39">
        <f t="shared" si="87"/>
        <v>14824204</v>
      </c>
      <c r="AEH562" s="39">
        <f t="shared" si="87"/>
        <v>13540637</v>
      </c>
      <c r="AEI562" s="39">
        <f t="shared" si="87"/>
        <v>13737536</v>
      </c>
      <c r="AEJ562" s="39">
        <f t="shared" si="87"/>
        <v>8888668.8200000003</v>
      </c>
      <c r="AEK562" s="39">
        <f t="shared" si="87"/>
        <v>8255509.2000000002</v>
      </c>
      <c r="AEL562" s="39">
        <f t="shared" si="87"/>
        <v>8411990.1999999993</v>
      </c>
      <c r="AEM562" s="67" t="s">
        <v>202</v>
      </c>
      <c r="AEN562" s="67" t="s">
        <v>202</v>
      </c>
      <c r="AEO562" s="67" t="s">
        <v>202</v>
      </c>
      <c r="AEP562" s="67" t="s">
        <v>202</v>
      </c>
      <c r="AEQ562" s="67" t="s">
        <v>202</v>
      </c>
      <c r="AER562" s="67" t="s">
        <v>202</v>
      </c>
      <c r="AES562" s="39">
        <f t="shared" ref="AES562:AEX562" si="88">SUM(AES563:AES576)</f>
        <v>13865200.199999999</v>
      </c>
      <c r="AET562" s="39">
        <f t="shared" si="88"/>
        <v>14029199.91</v>
      </c>
      <c r="AEU562" s="39">
        <f t="shared" si="88"/>
        <v>14805900.24</v>
      </c>
      <c r="AEV562" s="39">
        <f t="shared" si="88"/>
        <v>3714954.76</v>
      </c>
      <c r="AEW562" s="39">
        <f t="shared" si="88"/>
        <v>3374988.3</v>
      </c>
      <c r="AEX562" s="39">
        <f t="shared" si="88"/>
        <v>3249029.21</v>
      </c>
      <c r="AEY562" s="39">
        <f>SUM(AEY563:AEY576)</f>
        <v>142</v>
      </c>
      <c r="AEZ562" s="39">
        <f t="shared" ref="AEZ562:AFG562" si="89">SUM(AEZ563:AEZ576)</f>
        <v>141</v>
      </c>
      <c r="AFA562" s="39">
        <f t="shared" si="89"/>
        <v>141</v>
      </c>
      <c r="AFB562" s="39">
        <f t="shared" si="89"/>
        <v>6996198</v>
      </c>
      <c r="AFC562" s="39">
        <f t="shared" si="89"/>
        <v>7012212</v>
      </c>
      <c r="AFD562" s="39">
        <f t="shared" si="89"/>
        <v>7112322</v>
      </c>
      <c r="AFE562" s="39">
        <f t="shared" si="89"/>
        <v>6228003.71</v>
      </c>
      <c r="AFF562" s="39">
        <f t="shared" si="89"/>
        <v>6278191.5499999998</v>
      </c>
      <c r="AFG562" s="39">
        <f t="shared" si="89"/>
        <v>6390145.5499999998</v>
      </c>
      <c r="AFH562" s="67" t="s">
        <v>202</v>
      </c>
      <c r="AFI562" s="67" t="s">
        <v>202</v>
      </c>
      <c r="AFJ562" s="67" t="s">
        <v>202</v>
      </c>
      <c r="AFK562" s="67" t="s">
        <v>202</v>
      </c>
      <c r="AFL562" s="67" t="s">
        <v>202</v>
      </c>
      <c r="AFM562" s="67" t="s">
        <v>202</v>
      </c>
      <c r="AFN562" s="39">
        <f t="shared" ref="AFN562:AFS562" si="90">SUM(AFN563:AFN576)</f>
        <v>7021499.5599999996</v>
      </c>
      <c r="AFO562" s="39">
        <f t="shared" si="90"/>
        <v>7339399.6799999997</v>
      </c>
      <c r="AFP562" s="39">
        <f t="shared" si="90"/>
        <v>7797400.1100000003</v>
      </c>
      <c r="AFQ562" s="39">
        <f t="shared" si="90"/>
        <v>2894601.85</v>
      </c>
      <c r="AFR562" s="39">
        <f t="shared" si="90"/>
        <v>2667483.0099999998</v>
      </c>
      <c r="AFS562" s="39">
        <f t="shared" si="90"/>
        <v>2560038.06</v>
      </c>
      <c r="AFT562" s="39">
        <f>SUM(AFT563:AFT576)</f>
        <v>225</v>
      </c>
      <c r="AFU562" s="39">
        <f t="shared" ref="AFU562:AGB562" si="91">SUM(AFU563:AFU576)</f>
        <v>229</v>
      </c>
      <c r="AFV562" s="39">
        <f t="shared" si="91"/>
        <v>229</v>
      </c>
      <c r="AFW562" s="39">
        <f t="shared" si="91"/>
        <v>11240614</v>
      </c>
      <c r="AFX562" s="39">
        <f t="shared" si="91"/>
        <v>11524868</v>
      </c>
      <c r="AFY562" s="39">
        <f t="shared" si="91"/>
        <v>11689618</v>
      </c>
      <c r="AFZ562" s="39">
        <f t="shared" si="91"/>
        <v>10046424.15</v>
      </c>
      <c r="AGA562" s="39">
        <f t="shared" si="91"/>
        <v>10354531.640000001</v>
      </c>
      <c r="AGB562" s="39">
        <f t="shared" si="91"/>
        <v>10540117.640000001</v>
      </c>
      <c r="AGC562" s="67" t="s">
        <v>202</v>
      </c>
      <c r="AGD562" s="67" t="s">
        <v>202</v>
      </c>
      <c r="AGE562" s="67" t="s">
        <v>202</v>
      </c>
      <c r="AGF562" s="67" t="s">
        <v>202</v>
      </c>
      <c r="AGG562" s="67" t="s">
        <v>202</v>
      </c>
      <c r="AGH562" s="67" t="s">
        <v>202</v>
      </c>
      <c r="AGI562" s="39">
        <f t="shared" ref="AGI562:AGN562" si="92">SUM(AGI563:AGI576)</f>
        <v>11274500.609999999</v>
      </c>
      <c r="AGJ562" s="39">
        <f t="shared" si="92"/>
        <v>11921399.789999999</v>
      </c>
      <c r="AGK562" s="39">
        <f t="shared" si="92"/>
        <v>12564800.59</v>
      </c>
      <c r="AGL562" s="39">
        <f t="shared" si="92"/>
        <v>4934773.8</v>
      </c>
      <c r="AGM562" s="39">
        <f t="shared" si="92"/>
        <v>4534466.66</v>
      </c>
      <c r="AGN562" s="39">
        <f t="shared" si="92"/>
        <v>4355353.45</v>
      </c>
      <c r="AGO562" s="39">
        <f>SUM(AGO563:AGO576)</f>
        <v>71</v>
      </c>
      <c r="AGP562" s="39">
        <f t="shared" ref="AGP562:AGW562" si="93">SUM(AGP563:AGP576)</f>
        <v>72</v>
      </c>
      <c r="AGQ562" s="39">
        <f t="shared" si="93"/>
        <v>72</v>
      </c>
      <c r="AGR562" s="39">
        <f t="shared" si="93"/>
        <v>3498099</v>
      </c>
      <c r="AGS562" s="39">
        <f t="shared" si="93"/>
        <v>3580704</v>
      </c>
      <c r="AGT562" s="39">
        <f t="shared" si="93"/>
        <v>3631824</v>
      </c>
      <c r="AGU562" s="39">
        <f t="shared" si="93"/>
        <v>3113875.29</v>
      </c>
      <c r="AGV562" s="39">
        <f t="shared" si="93"/>
        <v>3205754.64</v>
      </c>
      <c r="AGW562" s="39">
        <f t="shared" si="93"/>
        <v>3262922.64</v>
      </c>
      <c r="AGX562" s="67" t="s">
        <v>202</v>
      </c>
      <c r="AGY562" s="67" t="s">
        <v>202</v>
      </c>
      <c r="AGZ562" s="67" t="s">
        <v>202</v>
      </c>
      <c r="AHA562" s="67" t="s">
        <v>202</v>
      </c>
      <c r="AHB562" s="67" t="s">
        <v>202</v>
      </c>
      <c r="AHC562" s="67" t="s">
        <v>202</v>
      </c>
      <c r="AHD562" s="39">
        <f t="shared" ref="AHD562:AHI562" si="94">SUM(AHD563:AHD576)</f>
        <v>3509099.74</v>
      </c>
      <c r="AHE562" s="39">
        <f t="shared" si="94"/>
        <v>3712199.76</v>
      </c>
      <c r="AHF562" s="39">
        <f t="shared" si="94"/>
        <v>3918399.84</v>
      </c>
      <c r="AHG562" s="39">
        <f t="shared" si="94"/>
        <v>2294353.35</v>
      </c>
      <c r="AHH562" s="39">
        <f t="shared" si="94"/>
        <v>2093070.24</v>
      </c>
      <c r="AHI562" s="39">
        <f t="shared" si="94"/>
        <v>2006087.04</v>
      </c>
      <c r="AHJ562" s="39">
        <f>SUM(AHJ563:AHJ576)</f>
        <v>164</v>
      </c>
      <c r="AHK562" s="39">
        <f t="shared" ref="AHK562:AHR562" si="95">SUM(AHK563:AHK576)</f>
        <v>165</v>
      </c>
      <c r="AHL562" s="39">
        <f t="shared" si="95"/>
        <v>165</v>
      </c>
      <c r="AHM562" s="39">
        <f t="shared" si="95"/>
        <v>8410523</v>
      </c>
      <c r="AHN562" s="39">
        <f t="shared" si="95"/>
        <v>8382892</v>
      </c>
      <c r="AHO562" s="39">
        <f t="shared" si="95"/>
        <v>8502850</v>
      </c>
      <c r="AHP562" s="39">
        <f t="shared" si="95"/>
        <v>7572360.6900000004</v>
      </c>
      <c r="AHQ562" s="39">
        <f t="shared" si="95"/>
        <v>7552269.7000000002</v>
      </c>
      <c r="AHR562" s="39">
        <f t="shared" si="95"/>
        <v>7688167.7000000002</v>
      </c>
      <c r="AHS562" s="67" t="s">
        <v>202</v>
      </c>
      <c r="AHT562" s="67" t="s">
        <v>202</v>
      </c>
      <c r="AHU562" s="67" t="s">
        <v>202</v>
      </c>
      <c r="AHV562" s="67" t="s">
        <v>202</v>
      </c>
      <c r="AHW562" s="67" t="s">
        <v>202</v>
      </c>
      <c r="AHX562" s="67" t="s">
        <v>202</v>
      </c>
      <c r="AHY562" s="39">
        <f t="shared" ref="AHY562:AID562" si="96">SUM(AHY563:AHY576)</f>
        <v>8440099.9199999999</v>
      </c>
      <c r="AHZ562" s="39">
        <f t="shared" si="96"/>
        <v>8762099.4499999993</v>
      </c>
      <c r="AIA562" s="39">
        <f t="shared" si="96"/>
        <v>9300599.5999999996</v>
      </c>
      <c r="AIB562" s="39">
        <f t="shared" si="96"/>
        <v>3428865.53</v>
      </c>
      <c r="AIC562" s="39">
        <f t="shared" si="96"/>
        <v>3034778.18</v>
      </c>
      <c r="AID562" s="39">
        <f t="shared" si="96"/>
        <v>2899184.09</v>
      </c>
      <c r="AIE562" s="39">
        <f>SUM(AIE563:AIE576)</f>
        <v>0</v>
      </c>
      <c r="AIF562" s="39">
        <f t="shared" ref="AIF562:AIM562" si="97">SUM(AIF563:AIF576)</f>
        <v>0</v>
      </c>
      <c r="AIG562" s="39">
        <f t="shared" si="97"/>
        <v>0</v>
      </c>
      <c r="AIH562" s="39">
        <f t="shared" si="97"/>
        <v>0</v>
      </c>
      <c r="AII562" s="39">
        <f t="shared" si="97"/>
        <v>0</v>
      </c>
      <c r="AIJ562" s="39">
        <f t="shared" si="97"/>
        <v>0</v>
      </c>
      <c r="AIK562" s="39">
        <f t="shared" si="97"/>
        <v>0</v>
      </c>
      <c r="AIL562" s="39">
        <f t="shared" si="97"/>
        <v>0</v>
      </c>
      <c r="AIM562" s="39">
        <f t="shared" si="97"/>
        <v>0</v>
      </c>
      <c r="AIN562" s="67" t="s">
        <v>202</v>
      </c>
      <c r="AIO562" s="67" t="s">
        <v>202</v>
      </c>
      <c r="AIP562" s="67" t="s">
        <v>202</v>
      </c>
      <c r="AIQ562" s="67" t="s">
        <v>202</v>
      </c>
      <c r="AIR562" s="67" t="s">
        <v>202</v>
      </c>
      <c r="AIS562" s="67" t="s">
        <v>202</v>
      </c>
      <c r="AIT562" s="39">
        <f t="shared" ref="AIT562:AIY562" si="98">SUM(AIT563:AIT576)</f>
        <v>0</v>
      </c>
      <c r="AIU562" s="39">
        <f t="shared" si="98"/>
        <v>0</v>
      </c>
      <c r="AIV562" s="39">
        <f t="shared" si="98"/>
        <v>0</v>
      </c>
      <c r="AIW562" s="39">
        <f t="shared" si="98"/>
        <v>0</v>
      </c>
      <c r="AIX562" s="39">
        <f t="shared" si="98"/>
        <v>0</v>
      </c>
      <c r="AIY562" s="39">
        <f t="shared" si="98"/>
        <v>0</v>
      </c>
      <c r="AIZ562" s="39">
        <f>SUM(AIZ563:AIZ576)</f>
        <v>245</v>
      </c>
      <c r="AJA562" s="39">
        <f t="shared" ref="AJA562:AJH562" si="99">SUM(AJA563:AJA576)</f>
        <v>230</v>
      </c>
      <c r="AJB562" s="39">
        <f t="shared" si="99"/>
        <v>230</v>
      </c>
      <c r="AJC562" s="39">
        <f t="shared" si="99"/>
        <v>12306910</v>
      </c>
      <c r="AJD562" s="39">
        <f t="shared" si="99"/>
        <v>11676780</v>
      </c>
      <c r="AJE562" s="39">
        <f t="shared" si="99"/>
        <v>11843860</v>
      </c>
      <c r="AJF562" s="39">
        <f t="shared" si="99"/>
        <v>11016535.949999999</v>
      </c>
      <c r="AJG562" s="39">
        <f t="shared" si="99"/>
        <v>10517588.550000001</v>
      </c>
      <c r="AJH562" s="39">
        <f t="shared" si="99"/>
        <v>10706788.550000001</v>
      </c>
      <c r="AJI562" s="67" t="s">
        <v>202</v>
      </c>
      <c r="AJJ562" s="67" t="s">
        <v>202</v>
      </c>
      <c r="AJK562" s="67" t="s">
        <v>202</v>
      </c>
      <c r="AJL562" s="67" t="s">
        <v>202</v>
      </c>
      <c r="AJM562" s="67" t="s">
        <v>202</v>
      </c>
      <c r="AJN562" s="67" t="s">
        <v>202</v>
      </c>
      <c r="AJO562" s="39">
        <f t="shared" ref="AJO562:AJT562" si="100">SUM(AJO563:AJO576)</f>
        <v>12342200.15</v>
      </c>
      <c r="AJP562" s="39">
        <f t="shared" si="100"/>
        <v>12096500.4</v>
      </c>
      <c r="AJQ562" s="39">
        <f t="shared" si="100"/>
        <v>12762800.550000001</v>
      </c>
      <c r="AJR562" s="39">
        <f t="shared" si="100"/>
        <v>4911813.9000000004</v>
      </c>
      <c r="AJS562" s="39">
        <f t="shared" si="100"/>
        <v>4358885.45</v>
      </c>
      <c r="AJT562" s="39">
        <f t="shared" si="100"/>
        <v>4192040.35</v>
      </c>
      <c r="AJU562" s="39">
        <f>SUM(AJU563:AJU576)</f>
        <v>165</v>
      </c>
      <c r="AJV562" s="39">
        <f t="shared" ref="AJV562:AKC562" si="101">SUM(AJV563:AJV576)</f>
        <v>165</v>
      </c>
      <c r="AJW562" s="39">
        <f t="shared" si="101"/>
        <v>165</v>
      </c>
      <c r="AJX562" s="39">
        <f t="shared" si="101"/>
        <v>8297960</v>
      </c>
      <c r="AJY562" s="39">
        <f t="shared" si="101"/>
        <v>8376080</v>
      </c>
      <c r="AJZ562" s="39">
        <f t="shared" si="101"/>
        <v>8495930</v>
      </c>
      <c r="AKA562" s="39">
        <f t="shared" si="101"/>
        <v>7430362.6500000004</v>
      </c>
      <c r="AKB562" s="39">
        <f t="shared" si="101"/>
        <v>7544367.6500000004</v>
      </c>
      <c r="AKC562" s="39">
        <f t="shared" si="101"/>
        <v>7680077.6500000004</v>
      </c>
      <c r="AKD562" s="67" t="s">
        <v>202</v>
      </c>
      <c r="AKE562" s="67" t="s">
        <v>202</v>
      </c>
      <c r="AKF562" s="67" t="s">
        <v>202</v>
      </c>
      <c r="AKG562" s="67" t="s">
        <v>202</v>
      </c>
      <c r="AKH562" s="67" t="s">
        <v>202</v>
      </c>
      <c r="AKI562" s="67" t="s">
        <v>202</v>
      </c>
      <c r="AKJ562" s="39">
        <f t="shared" ref="AKJ562:AKO562" si="102">SUM(AKJ563:AKJ576)</f>
        <v>8326199.2999999998</v>
      </c>
      <c r="AKK562" s="39">
        <f t="shared" si="102"/>
        <v>8729200.1500000004</v>
      </c>
      <c r="AKL562" s="39">
        <f t="shared" si="102"/>
        <v>9247299.9499999993</v>
      </c>
      <c r="AKM562" s="39">
        <f t="shared" si="102"/>
        <v>3378436.7</v>
      </c>
      <c r="AKN562" s="39">
        <f t="shared" si="102"/>
        <v>3057697.75</v>
      </c>
      <c r="AKO562" s="39">
        <f t="shared" si="102"/>
        <v>2939244.6</v>
      </c>
      <c r="AKP562" s="39">
        <f>SUM(AKP563:AKP576)</f>
        <v>176</v>
      </c>
      <c r="AKQ562" s="39">
        <f t="shared" ref="AKQ562:AKX562" si="103">SUM(AKQ563:AKQ576)</f>
        <v>173</v>
      </c>
      <c r="AKR562" s="39">
        <f t="shared" si="103"/>
        <v>173</v>
      </c>
      <c r="AKS562" s="39">
        <f t="shared" si="103"/>
        <v>8900606</v>
      </c>
      <c r="AKT562" s="39">
        <f t="shared" si="103"/>
        <v>8760312</v>
      </c>
      <c r="AKU562" s="39">
        <f t="shared" si="103"/>
        <v>8885626</v>
      </c>
      <c r="AKV562" s="39">
        <f t="shared" si="103"/>
        <v>7982515.1500000004</v>
      </c>
      <c r="AKW562" s="39">
        <f t="shared" si="103"/>
        <v>7884779.04</v>
      </c>
      <c r="AKX562" s="39">
        <f t="shared" si="103"/>
        <v>8026465.04</v>
      </c>
      <c r="AKY562" s="67" t="s">
        <v>202</v>
      </c>
      <c r="AKZ562" s="67" t="s">
        <v>202</v>
      </c>
      <c r="ALA562" s="67" t="s">
        <v>202</v>
      </c>
      <c r="ALB562" s="67" t="s">
        <v>202</v>
      </c>
      <c r="ALC562" s="67" t="s">
        <v>202</v>
      </c>
      <c r="ALD562" s="67" t="s">
        <v>202</v>
      </c>
      <c r="ALE562" s="39">
        <f t="shared" ref="ALE562:ALJ562" si="104">SUM(ALE563:ALE576)</f>
        <v>8928099.6600000001</v>
      </c>
      <c r="ALF562" s="39">
        <f t="shared" si="104"/>
        <v>9093599.2899999991</v>
      </c>
      <c r="ALG562" s="39">
        <f t="shared" si="104"/>
        <v>9607399.5399999991</v>
      </c>
      <c r="ALH562" s="39">
        <f t="shared" si="104"/>
        <v>3868660.3</v>
      </c>
      <c r="ALI562" s="39">
        <f t="shared" si="104"/>
        <v>3377050.2</v>
      </c>
      <c r="ALJ562" s="39">
        <f t="shared" si="104"/>
        <v>3205750.13</v>
      </c>
      <c r="ALK562" s="39">
        <f>SUM(ALK563:ALK576)</f>
        <v>147</v>
      </c>
      <c r="ALL562" s="39">
        <f t="shared" ref="ALL562:ALS562" si="105">SUM(ALL563:ALL576)</f>
        <v>152</v>
      </c>
      <c r="ALM562" s="39">
        <f t="shared" si="105"/>
        <v>152</v>
      </c>
      <c r="ALN562" s="39">
        <f t="shared" si="105"/>
        <v>7411118</v>
      </c>
      <c r="ALO562" s="39">
        <f t="shared" si="105"/>
        <v>7681880</v>
      </c>
      <c r="ALP562" s="39">
        <f t="shared" si="105"/>
        <v>7791744</v>
      </c>
      <c r="ALQ562" s="39">
        <f t="shared" si="105"/>
        <v>6640897.7699999996</v>
      </c>
      <c r="ALR562" s="39">
        <f t="shared" si="105"/>
        <v>6910213.2199999997</v>
      </c>
      <c r="ALS562" s="39">
        <f t="shared" si="105"/>
        <v>7034285.2199999997</v>
      </c>
      <c r="ALT562" s="67" t="s">
        <v>202</v>
      </c>
      <c r="ALU562" s="67" t="s">
        <v>202</v>
      </c>
      <c r="ALV562" s="67" t="s">
        <v>202</v>
      </c>
      <c r="ALW562" s="67" t="s">
        <v>202</v>
      </c>
      <c r="ALX562" s="67" t="s">
        <v>202</v>
      </c>
      <c r="ALY562" s="67" t="s">
        <v>202</v>
      </c>
      <c r="ALZ562" s="39">
        <f t="shared" ref="ALZ562:AME562" si="106">SUM(ALZ563:ALZ576)</f>
        <v>8506800.2599999998</v>
      </c>
      <c r="AMA562" s="39">
        <f t="shared" si="106"/>
        <v>8057399.6799999997</v>
      </c>
      <c r="AMB562" s="39">
        <f t="shared" si="106"/>
        <v>8572299.4199999999</v>
      </c>
      <c r="AMC562" s="39">
        <f t="shared" si="106"/>
        <v>3692312.94</v>
      </c>
      <c r="AMD562" s="39">
        <f t="shared" si="106"/>
        <v>3191165.84</v>
      </c>
      <c r="AME562" s="39">
        <f t="shared" si="106"/>
        <v>3025178.92</v>
      </c>
      <c r="AMF562" s="39">
        <f>SUM(AMF563:AMF576)</f>
        <v>322</v>
      </c>
      <c r="AMG562" s="39">
        <f t="shared" ref="AMG562:AMN562" si="107">SUM(AMG563:AMG576)</f>
        <v>339</v>
      </c>
      <c r="AMH562" s="39">
        <f t="shared" si="107"/>
        <v>339</v>
      </c>
      <c r="AMI562" s="39">
        <f t="shared" si="107"/>
        <v>19265417</v>
      </c>
      <c r="AMJ562" s="39">
        <f t="shared" si="107"/>
        <v>20313928</v>
      </c>
      <c r="AMK562" s="39">
        <f t="shared" si="107"/>
        <v>20606576</v>
      </c>
      <c r="AML562" s="39">
        <f t="shared" si="107"/>
        <v>15866586.1</v>
      </c>
      <c r="AMM562" s="39">
        <f t="shared" si="107"/>
        <v>16897479.969999999</v>
      </c>
      <c r="AMN562" s="39">
        <f t="shared" si="107"/>
        <v>17209405.969999999</v>
      </c>
      <c r="AMO562" s="67" t="s">
        <v>202</v>
      </c>
      <c r="AMP562" s="67" t="s">
        <v>202</v>
      </c>
      <c r="AMQ562" s="67" t="s">
        <v>202</v>
      </c>
      <c r="AMR562" s="67" t="s">
        <v>202</v>
      </c>
      <c r="AMS562" s="67" t="s">
        <v>202</v>
      </c>
      <c r="AMT562" s="67" t="s">
        <v>202</v>
      </c>
      <c r="AMU562" s="39">
        <f t="shared" ref="AMU562:AMZ562" si="108">SUM(AMU563:AMU576)</f>
        <v>19338898.77</v>
      </c>
      <c r="AMV562" s="39">
        <f t="shared" si="108"/>
        <v>21265899.489999998</v>
      </c>
      <c r="AMW562" s="39">
        <f t="shared" si="108"/>
        <v>22598299.719999999</v>
      </c>
      <c r="AMX562" s="39">
        <f t="shared" si="108"/>
        <v>6971851.9800000004</v>
      </c>
      <c r="AMY562" s="39">
        <f t="shared" si="108"/>
        <v>6594482.5800000001</v>
      </c>
      <c r="AMZ562" s="39">
        <f t="shared" si="108"/>
        <v>6272772.0199999996</v>
      </c>
      <c r="ANA562" s="39">
        <f>SUM(ANA563:ANA576)</f>
        <v>79</v>
      </c>
      <c r="ANB562" s="39">
        <f t="shared" ref="ANB562:ANI562" si="109">SUM(ANB563:ANB576)</f>
        <v>50</v>
      </c>
      <c r="ANC562" s="39">
        <f t="shared" si="109"/>
        <v>50</v>
      </c>
      <c r="AND562" s="39">
        <f t="shared" si="109"/>
        <v>4033854</v>
      </c>
      <c r="ANE562" s="39">
        <f t="shared" si="109"/>
        <v>2561532</v>
      </c>
      <c r="ANF562" s="39">
        <f t="shared" si="109"/>
        <v>2598220</v>
      </c>
      <c r="ANG562" s="39">
        <f t="shared" si="109"/>
        <v>3627277.71</v>
      </c>
      <c r="ANH562" s="39">
        <f t="shared" si="109"/>
        <v>2313081.96</v>
      </c>
      <c r="ANI562" s="39">
        <f t="shared" si="109"/>
        <v>2354849.96</v>
      </c>
      <c r="ANJ562" s="67" t="s">
        <v>202</v>
      </c>
      <c r="ANK562" s="67" t="s">
        <v>202</v>
      </c>
      <c r="ANL562" s="67" t="s">
        <v>202</v>
      </c>
      <c r="ANM562" s="67" t="s">
        <v>202</v>
      </c>
      <c r="ANN562" s="67" t="s">
        <v>202</v>
      </c>
      <c r="ANO562" s="67" t="s">
        <v>202</v>
      </c>
      <c r="ANP562" s="39">
        <f t="shared" ref="ANP562:ANU562" si="110">SUM(ANP563:ANP576)</f>
        <v>4516400.0599999996</v>
      </c>
      <c r="ANQ562" s="39">
        <f t="shared" si="110"/>
        <v>2765600.09</v>
      </c>
      <c r="ANR562" s="39">
        <f t="shared" si="110"/>
        <v>2998400.02</v>
      </c>
      <c r="ANS562" s="39">
        <f t="shared" si="110"/>
        <v>2815923.68</v>
      </c>
      <c r="ANT562" s="39">
        <f t="shared" si="110"/>
        <v>2328448.1800000002</v>
      </c>
      <c r="ANU562" s="39">
        <f t="shared" si="110"/>
        <v>2278298.75</v>
      </c>
      <c r="ANV562" s="39">
        <f>SUM(ANV563:ANV576)</f>
        <v>310</v>
      </c>
      <c r="ANW562" s="39">
        <f t="shared" ref="ANW562:AOD562" si="111">SUM(ANW563:ANW576)</f>
        <v>295</v>
      </c>
      <c r="ANX562" s="39">
        <f t="shared" si="111"/>
        <v>295</v>
      </c>
      <c r="ANY562" s="39">
        <f t="shared" si="111"/>
        <v>18298349</v>
      </c>
      <c r="ANZ562" s="39">
        <f t="shared" si="111"/>
        <v>17187576</v>
      </c>
      <c r="AOA562" s="39">
        <f t="shared" si="111"/>
        <v>17434896</v>
      </c>
      <c r="AOB562" s="39">
        <f t="shared" si="111"/>
        <v>15160004.630000001</v>
      </c>
      <c r="AOC562" s="39">
        <f t="shared" si="111"/>
        <v>14465273.01</v>
      </c>
      <c r="AOD562" s="39">
        <f t="shared" si="111"/>
        <v>14731047.01</v>
      </c>
      <c r="AOE562" s="67" t="s">
        <v>202</v>
      </c>
      <c r="AOF562" s="67" t="s">
        <v>202</v>
      </c>
      <c r="AOG562" s="67" t="s">
        <v>202</v>
      </c>
      <c r="AOH562" s="67" t="s">
        <v>202</v>
      </c>
      <c r="AOI562" s="67" t="s">
        <v>202</v>
      </c>
      <c r="AOJ562" s="67" t="s">
        <v>202</v>
      </c>
      <c r="AOK562" s="39">
        <f t="shared" ref="AOK562:AOP562" si="112">SUM(AOK563:AOK576)</f>
        <v>18367499.559999999</v>
      </c>
      <c r="AOL562" s="39">
        <f t="shared" si="112"/>
        <v>18121799.129999999</v>
      </c>
      <c r="AOM562" s="39">
        <f t="shared" si="112"/>
        <v>19348199.719999999</v>
      </c>
      <c r="AON562" s="39">
        <f t="shared" si="112"/>
        <v>5484169.4699999997</v>
      </c>
      <c r="AOO562" s="39">
        <f t="shared" si="112"/>
        <v>5811357.3200000003</v>
      </c>
      <c r="AOP562" s="39">
        <f t="shared" si="112"/>
        <v>5534157.4800000004</v>
      </c>
      <c r="AOQ562" s="39">
        <f>SUM(AOQ563:AOQ576)</f>
        <v>307</v>
      </c>
      <c r="AOR562" s="39">
        <f t="shared" ref="AOR562:AOY562" si="113">SUM(AOR563:AOR576)</f>
        <v>319</v>
      </c>
      <c r="AOS562" s="39">
        <f t="shared" si="113"/>
        <v>319</v>
      </c>
      <c r="AOT562" s="39">
        <f t="shared" si="113"/>
        <v>15535713</v>
      </c>
      <c r="AOU562" s="39">
        <f t="shared" si="113"/>
        <v>16346829</v>
      </c>
      <c r="AOV562" s="39">
        <f t="shared" si="113"/>
        <v>16580771</v>
      </c>
      <c r="AOW562" s="39">
        <f t="shared" si="113"/>
        <v>14085477.93</v>
      </c>
      <c r="AOX562" s="39">
        <f t="shared" si="113"/>
        <v>14916228.35</v>
      </c>
      <c r="AOY562" s="39">
        <f t="shared" si="113"/>
        <v>15186438.35</v>
      </c>
      <c r="AOZ562" s="67" t="s">
        <v>202</v>
      </c>
      <c r="APA562" s="67" t="s">
        <v>202</v>
      </c>
      <c r="APB562" s="67" t="s">
        <v>202</v>
      </c>
      <c r="APC562" s="67" t="s">
        <v>202</v>
      </c>
      <c r="APD562" s="67" t="s">
        <v>202</v>
      </c>
      <c r="APE562" s="67" t="s">
        <v>202</v>
      </c>
      <c r="APF562" s="39">
        <f t="shared" ref="APF562:APK562" si="114">SUM(APF563:APF576)</f>
        <v>15593300.42</v>
      </c>
      <c r="APG562" s="39">
        <f t="shared" si="114"/>
        <v>17084799.84</v>
      </c>
      <c r="APH562" s="39">
        <f t="shared" si="114"/>
        <v>18133700.07</v>
      </c>
      <c r="API562" s="39">
        <f t="shared" si="114"/>
        <v>7398855.5800000001</v>
      </c>
      <c r="APJ562" s="39">
        <f t="shared" si="114"/>
        <v>6723548.1200000001</v>
      </c>
      <c r="APK562" s="39">
        <f t="shared" si="114"/>
        <v>6344927.1100000003</v>
      </c>
      <c r="APL562" s="39">
        <f>SUM(APL563:APL576)</f>
        <v>168</v>
      </c>
      <c r="APM562" s="39">
        <f t="shared" ref="APM562:APT562" si="115">SUM(APM563:APM576)</f>
        <v>175</v>
      </c>
      <c r="APN562" s="39">
        <f t="shared" si="115"/>
        <v>175</v>
      </c>
      <c r="APO562" s="39">
        <f t="shared" si="115"/>
        <v>8439024</v>
      </c>
      <c r="APP562" s="39">
        <f t="shared" si="115"/>
        <v>8887024</v>
      </c>
      <c r="APQ562" s="39">
        <f t="shared" si="115"/>
        <v>9014190</v>
      </c>
      <c r="APR562" s="39">
        <f t="shared" si="115"/>
        <v>7554196.0800000001</v>
      </c>
      <c r="APS562" s="39">
        <f t="shared" si="115"/>
        <v>8005433.3499999996</v>
      </c>
      <c r="APT562" s="39">
        <f t="shared" si="115"/>
        <v>8149459.3499999996</v>
      </c>
      <c r="APU562" s="67" t="s">
        <v>202</v>
      </c>
      <c r="APV562" s="67" t="s">
        <v>202</v>
      </c>
      <c r="APW562" s="67" t="s">
        <v>202</v>
      </c>
      <c r="APX562" s="67" t="s">
        <v>202</v>
      </c>
      <c r="APY562" s="67" t="s">
        <v>202</v>
      </c>
      <c r="APZ562" s="67" t="s">
        <v>202</v>
      </c>
      <c r="AQA562" s="39">
        <f t="shared" ref="AQA562:AQF562" si="116">SUM(AQA563:AQA576)</f>
        <v>8466700.0800000001</v>
      </c>
      <c r="AQB562" s="39">
        <f t="shared" si="116"/>
        <v>9221300.4399999995</v>
      </c>
      <c r="AQC562" s="39">
        <f t="shared" si="116"/>
        <v>9739699.9199999999</v>
      </c>
      <c r="AQD562" s="39">
        <f t="shared" si="116"/>
        <v>3470191.44</v>
      </c>
      <c r="AQE562" s="39">
        <f t="shared" si="116"/>
        <v>3234308.58</v>
      </c>
      <c r="AQF562" s="39">
        <f t="shared" si="116"/>
        <v>3079673.69</v>
      </c>
      <c r="AQG562" s="39">
        <f>SUM(AQG563:AQG576)</f>
        <v>281</v>
      </c>
      <c r="AQH562" s="39">
        <f t="shared" ref="AQH562:AQO562" si="117">SUM(AQH563:AQH576)</f>
        <v>274</v>
      </c>
      <c r="AQI562" s="39">
        <f t="shared" si="117"/>
        <v>274</v>
      </c>
      <c r="AQJ562" s="39">
        <f t="shared" si="117"/>
        <v>17395724</v>
      </c>
      <c r="AQK562" s="39">
        <f t="shared" si="117"/>
        <v>17529984</v>
      </c>
      <c r="AQL562" s="39">
        <f t="shared" si="117"/>
        <v>17783202</v>
      </c>
      <c r="AQM562" s="39">
        <f t="shared" si="117"/>
        <v>14140469.16</v>
      </c>
      <c r="AQN562" s="39">
        <f t="shared" si="117"/>
        <v>14216101.380000001</v>
      </c>
      <c r="AQO562" s="39">
        <f t="shared" si="117"/>
        <v>14481461.380000001</v>
      </c>
      <c r="AQP562" s="67" t="s">
        <v>202</v>
      </c>
      <c r="AQQ562" s="67" t="s">
        <v>202</v>
      </c>
      <c r="AQR562" s="67" t="s">
        <v>202</v>
      </c>
      <c r="AQS562" s="67" t="s">
        <v>202</v>
      </c>
      <c r="AQT562" s="67" t="s">
        <v>202</v>
      </c>
      <c r="AQU562" s="67" t="s">
        <v>202</v>
      </c>
      <c r="AQV562" s="39">
        <f t="shared" ref="AQV562:ARA562" si="118">SUM(AQV563:AQV576)</f>
        <v>17463999.07</v>
      </c>
      <c r="AQW562" s="39">
        <f t="shared" si="118"/>
        <v>18440300.609999999</v>
      </c>
      <c r="AQX562" s="39">
        <f t="shared" si="118"/>
        <v>19659199.219999999</v>
      </c>
      <c r="AQY562" s="39">
        <f t="shared" si="118"/>
        <v>5211987.5</v>
      </c>
      <c r="AQZ562" s="39">
        <f t="shared" si="118"/>
        <v>5383766.5099999998</v>
      </c>
      <c r="ARA562" s="39">
        <f t="shared" si="118"/>
        <v>5176774.32</v>
      </c>
      <c r="ARB562" s="39">
        <f>SUM(ARB563:ARB576)</f>
        <v>152</v>
      </c>
      <c r="ARC562" s="39">
        <f t="shared" ref="ARC562:ARJ562" si="119">SUM(ARC563:ARC576)</f>
        <v>188</v>
      </c>
      <c r="ARD562" s="39">
        <f t="shared" si="119"/>
        <v>188</v>
      </c>
      <c r="ARE562" s="39">
        <f t="shared" si="119"/>
        <v>7549575</v>
      </c>
      <c r="ARF562" s="39">
        <f t="shared" si="119"/>
        <v>9499480</v>
      </c>
      <c r="ARG562" s="39">
        <f t="shared" si="119"/>
        <v>9635336</v>
      </c>
      <c r="ARH562" s="39">
        <f t="shared" si="119"/>
        <v>6736288.7699999996</v>
      </c>
      <c r="ARI562" s="39">
        <f t="shared" si="119"/>
        <v>8544763.1799999997</v>
      </c>
      <c r="ARJ562" s="39">
        <f t="shared" si="119"/>
        <v>8698171.1799999997</v>
      </c>
      <c r="ARK562" s="67" t="s">
        <v>202</v>
      </c>
      <c r="ARL562" s="67" t="s">
        <v>202</v>
      </c>
      <c r="ARM562" s="67" t="s">
        <v>202</v>
      </c>
      <c r="ARN562" s="67" t="s">
        <v>202</v>
      </c>
      <c r="ARO562" s="67" t="s">
        <v>202</v>
      </c>
      <c r="ARP562" s="67" t="s">
        <v>202</v>
      </c>
      <c r="ARQ562" s="39">
        <f t="shared" ref="ARQ562:ARV562" si="120">SUM(ARQ563:ARQ576)</f>
        <v>8407599.2799999993</v>
      </c>
      <c r="ARR562" s="39">
        <f t="shared" si="120"/>
        <v>9821700.5199999996</v>
      </c>
      <c r="ARS562" s="39">
        <f t="shared" si="120"/>
        <v>10348700.779999999</v>
      </c>
      <c r="ART562" s="39">
        <f t="shared" si="120"/>
        <v>3431228.07</v>
      </c>
      <c r="ARU562" s="39">
        <f t="shared" si="120"/>
        <v>3155456.32</v>
      </c>
      <c r="ARV562" s="39">
        <f t="shared" si="120"/>
        <v>2992801.28</v>
      </c>
      <c r="ARW562" s="39">
        <f>SUM(ARW563:ARW576)</f>
        <v>355</v>
      </c>
      <c r="ARX562" s="39">
        <f t="shared" ref="ARX562:ASE562" si="121">SUM(ARX563:ARX576)</f>
        <v>349</v>
      </c>
      <c r="ARY562" s="39">
        <f t="shared" si="121"/>
        <v>349</v>
      </c>
      <c r="ARZ562" s="39">
        <f t="shared" si="121"/>
        <v>17881589</v>
      </c>
      <c r="ASA562" s="39">
        <f t="shared" si="121"/>
        <v>17737940</v>
      </c>
      <c r="ASB562" s="39">
        <f t="shared" si="121"/>
        <v>17991778</v>
      </c>
      <c r="ASC562" s="39">
        <f t="shared" si="121"/>
        <v>16019156.699999999</v>
      </c>
      <c r="ASD562" s="39">
        <f t="shared" si="121"/>
        <v>15982144.640000001</v>
      </c>
      <c r="ASE562" s="39">
        <f t="shared" si="121"/>
        <v>16269778.640000001</v>
      </c>
      <c r="ASF562" s="67" t="s">
        <v>202</v>
      </c>
      <c r="ASG562" s="67" t="s">
        <v>202</v>
      </c>
      <c r="ASH562" s="67" t="s">
        <v>202</v>
      </c>
      <c r="ASI562" s="67" t="s">
        <v>202</v>
      </c>
      <c r="ASJ562" s="67" t="s">
        <v>202</v>
      </c>
      <c r="ASK562" s="67" t="s">
        <v>202</v>
      </c>
      <c r="ASL562" s="39">
        <f t="shared" ref="ASL562:ASQ562" si="122">SUM(ASL563:ASL576)</f>
        <v>17937401.219999999</v>
      </c>
      <c r="ASM562" s="39">
        <f t="shared" si="122"/>
        <v>18415999.32</v>
      </c>
      <c r="ASN562" s="39">
        <f t="shared" si="122"/>
        <v>19459098.920000002</v>
      </c>
      <c r="ASO562" s="39">
        <f t="shared" si="122"/>
        <v>6210420.3099999996</v>
      </c>
      <c r="ASP562" s="39">
        <f t="shared" si="122"/>
        <v>6672468.9000000004</v>
      </c>
      <c r="ASQ562" s="39">
        <f t="shared" si="122"/>
        <v>6278834.2000000002</v>
      </c>
      <c r="ASR562" s="39">
        <f>SUM(ASR563:ASR576)</f>
        <v>326</v>
      </c>
      <c r="ASS562" s="39">
        <f t="shared" ref="ASS562:ASZ562" si="123">SUM(ASS563:ASS576)</f>
        <v>322</v>
      </c>
      <c r="AST562" s="39">
        <f t="shared" si="123"/>
        <v>322</v>
      </c>
      <c r="ASU562" s="39">
        <f t="shared" si="123"/>
        <v>18407156</v>
      </c>
      <c r="ASV562" s="39">
        <f t="shared" si="123"/>
        <v>18520600</v>
      </c>
      <c r="ASW562" s="39">
        <f t="shared" si="123"/>
        <v>18787132</v>
      </c>
      <c r="ASX562" s="39">
        <f t="shared" si="123"/>
        <v>15684653.119999999</v>
      </c>
      <c r="ASY562" s="39">
        <f t="shared" si="123"/>
        <v>15809983</v>
      </c>
      <c r="ASZ562" s="39">
        <f t="shared" si="123"/>
        <v>16100595</v>
      </c>
      <c r="ATA562" s="67" t="s">
        <v>202</v>
      </c>
      <c r="ATB562" s="67" t="s">
        <v>202</v>
      </c>
      <c r="ATC562" s="67" t="s">
        <v>202</v>
      </c>
      <c r="ATD562" s="67" t="s">
        <v>202</v>
      </c>
      <c r="ATE562" s="67" t="s">
        <v>202</v>
      </c>
      <c r="ATF562" s="67" t="s">
        <v>202</v>
      </c>
      <c r="ATG562" s="39">
        <f t="shared" ref="ATG562:ATL562" si="124">SUM(ATG563:ATG576)</f>
        <v>18468800.620000001</v>
      </c>
      <c r="ATH562" s="39">
        <f t="shared" si="124"/>
        <v>19288500.98</v>
      </c>
      <c r="ATI562" s="39">
        <f t="shared" si="124"/>
        <v>20425599.879999999</v>
      </c>
      <c r="ATJ562" s="39">
        <f t="shared" si="124"/>
        <v>6269471.6200000001</v>
      </c>
      <c r="ATK562" s="39">
        <f t="shared" si="124"/>
        <v>5635454.5800000001</v>
      </c>
      <c r="ATL562" s="39">
        <f t="shared" si="124"/>
        <v>5357680.8600000003</v>
      </c>
      <c r="ATM562" s="39">
        <f>SUM(ATM563:ATM576)</f>
        <v>556</v>
      </c>
      <c r="ATN562" s="39">
        <f t="shared" ref="ATN562:ATU562" si="125">SUM(ATN563:ATN576)</f>
        <v>566</v>
      </c>
      <c r="ATO562" s="39">
        <f t="shared" si="125"/>
        <v>566</v>
      </c>
      <c r="ATP562" s="39">
        <f t="shared" si="125"/>
        <v>29249550</v>
      </c>
      <c r="ATQ562" s="39">
        <f t="shared" si="125"/>
        <v>30229936</v>
      </c>
      <c r="ATR562" s="39">
        <f t="shared" si="125"/>
        <v>30663162</v>
      </c>
      <c r="ATS562" s="39">
        <f t="shared" si="125"/>
        <v>25411209.280000001</v>
      </c>
      <c r="ATT562" s="39">
        <f t="shared" si="125"/>
        <v>26334844.66</v>
      </c>
      <c r="ATU562" s="39">
        <f t="shared" si="125"/>
        <v>26811124.66</v>
      </c>
      <c r="ATV562" s="67" t="s">
        <v>202</v>
      </c>
      <c r="ATW562" s="67" t="s">
        <v>202</v>
      </c>
      <c r="ATX562" s="67" t="s">
        <v>202</v>
      </c>
      <c r="ATY562" s="67" t="s">
        <v>202</v>
      </c>
      <c r="ATZ562" s="67" t="s">
        <v>202</v>
      </c>
      <c r="AUA562" s="67" t="s">
        <v>202</v>
      </c>
      <c r="AUB562" s="39">
        <f t="shared" ref="AUB562:AUG562" si="126">SUM(AUB563:AUB576)</f>
        <v>29348401.620000001</v>
      </c>
      <c r="AUC562" s="39">
        <f t="shared" si="126"/>
        <v>31452099.059999999</v>
      </c>
      <c r="AUD562" s="39">
        <f t="shared" si="126"/>
        <v>33282101.559999999</v>
      </c>
      <c r="AUE562" s="39">
        <f t="shared" si="126"/>
        <v>10773249.82</v>
      </c>
      <c r="AUF562" s="39">
        <f t="shared" si="126"/>
        <v>10632275.59</v>
      </c>
      <c r="AUG562" s="39">
        <f t="shared" si="126"/>
        <v>10008607.699999999</v>
      </c>
      <c r="AUH562" s="39">
        <f>SUM(AUH563:AUH576)</f>
        <v>362</v>
      </c>
      <c r="AUI562" s="39">
        <f t="shared" ref="AUI562:AUP562" si="127">SUM(AUI563:AUI576)</f>
        <v>357</v>
      </c>
      <c r="AUJ562" s="39">
        <f t="shared" si="127"/>
        <v>357</v>
      </c>
      <c r="AUK562" s="39">
        <f t="shared" si="127"/>
        <v>20283975</v>
      </c>
      <c r="AUL562" s="39">
        <f t="shared" si="127"/>
        <v>20544416</v>
      </c>
      <c r="AUM562" s="39">
        <f t="shared" si="127"/>
        <v>20840026</v>
      </c>
      <c r="AUN562" s="39">
        <f t="shared" si="127"/>
        <v>17281483.149999999</v>
      </c>
      <c r="AUO562" s="39">
        <f t="shared" si="127"/>
        <v>17491841.690000001</v>
      </c>
      <c r="AUP562" s="39">
        <f t="shared" si="127"/>
        <v>17813167.690000001</v>
      </c>
      <c r="AUQ562" s="67" t="s">
        <v>202</v>
      </c>
      <c r="AUR562" s="67" t="s">
        <v>202</v>
      </c>
      <c r="AUS562" s="67" t="s">
        <v>202</v>
      </c>
      <c r="AUT562" s="67" t="s">
        <v>202</v>
      </c>
      <c r="AUU562" s="67" t="s">
        <v>202</v>
      </c>
      <c r="AUV562" s="67" t="s">
        <v>202</v>
      </c>
      <c r="AUW562" s="39">
        <f t="shared" ref="AUW562:AVB562" si="128">SUM(AUW563:AUW576)</f>
        <v>20349999.43</v>
      </c>
      <c r="AUX562" s="39">
        <f t="shared" si="128"/>
        <v>21360400.620000001</v>
      </c>
      <c r="AUY562" s="39">
        <f t="shared" si="128"/>
        <v>22594100.43</v>
      </c>
      <c r="AUZ562" s="39">
        <f t="shared" si="128"/>
        <v>7015096.2300000004</v>
      </c>
      <c r="AVA562" s="39">
        <f t="shared" si="128"/>
        <v>7081589.8600000003</v>
      </c>
      <c r="AVB562" s="39">
        <f t="shared" si="128"/>
        <v>6733337.9800000004</v>
      </c>
      <c r="AVC562" s="39">
        <f>SUM(AVC563:AVC576)</f>
        <v>12611</v>
      </c>
      <c r="AVD562" s="39">
        <f t="shared" ref="AVD562:AVK562" si="129">SUM(AVD563:AVD576)</f>
        <v>12637</v>
      </c>
      <c r="AVE562" s="39">
        <f t="shared" si="129"/>
        <v>12637</v>
      </c>
      <c r="AVF562" s="39">
        <f t="shared" si="129"/>
        <v>708573961</v>
      </c>
      <c r="AVG562" s="39">
        <f t="shared" si="129"/>
        <v>717023424</v>
      </c>
      <c r="AVH562" s="39">
        <f t="shared" si="129"/>
        <v>727331172</v>
      </c>
      <c r="AVI562" s="39">
        <f t="shared" si="129"/>
        <v>599376454.80999994</v>
      </c>
      <c r="AVJ562" s="39">
        <f t="shared" si="129"/>
        <v>609313679.25999999</v>
      </c>
      <c r="AVK562" s="39">
        <f t="shared" si="129"/>
        <v>620457261.25999999</v>
      </c>
      <c r="AVL562" s="67" t="s">
        <v>202</v>
      </c>
      <c r="AVM562" s="67" t="s">
        <v>202</v>
      </c>
      <c r="AVN562" s="67" t="s">
        <v>202</v>
      </c>
      <c r="AVO562" s="67" t="s">
        <v>202</v>
      </c>
      <c r="AVP562" s="67" t="s">
        <v>202</v>
      </c>
      <c r="AVQ562" s="67" t="s">
        <v>202</v>
      </c>
      <c r="AVR562" s="39">
        <f t="shared" ref="AVR562:AVW562" si="130">SUM(AVR563:AVR576)</f>
        <v>719192744.64999998</v>
      </c>
      <c r="AVS562" s="39">
        <f t="shared" si="130"/>
        <v>750790903.17999995</v>
      </c>
      <c r="AVT562" s="39">
        <f t="shared" si="130"/>
        <v>788971299.5</v>
      </c>
      <c r="AVU562" s="39">
        <f t="shared" si="130"/>
        <v>267021933.03</v>
      </c>
      <c r="AVV562" s="39">
        <f t="shared" si="130"/>
        <v>253835335.46000001</v>
      </c>
      <c r="AVW562" s="39">
        <f t="shared" si="130"/>
        <v>246172352.18000001</v>
      </c>
    </row>
    <row r="563" spans="1:1271" ht="36">
      <c r="A563" s="64" t="s">
        <v>75</v>
      </c>
      <c r="B563" s="8" t="s">
        <v>80</v>
      </c>
      <c r="C563" s="5"/>
      <c r="D563" s="113"/>
      <c r="E563" s="96"/>
      <c r="F563" s="29">
        <f>F17</f>
        <v>56012</v>
      </c>
      <c r="G563" s="29">
        <f t="shared" ref="G563:H563" si="131">G17</f>
        <v>56544</v>
      </c>
      <c r="H563" s="29">
        <f t="shared" si="131"/>
        <v>57362</v>
      </c>
      <c r="I563" s="21">
        <f>F152</f>
        <v>51603.21</v>
      </c>
      <c r="J563" s="21">
        <f t="shared" ref="J563:K563" si="132">G152</f>
        <v>52428.21</v>
      </c>
      <c r="K563" s="21">
        <f t="shared" si="132"/>
        <v>53410.21</v>
      </c>
      <c r="L563" s="23">
        <v>65</v>
      </c>
      <c r="M563" s="23">
        <v>54</v>
      </c>
      <c r="N563" s="23">
        <v>54</v>
      </c>
      <c r="O563" s="21">
        <f>$F563*L563</f>
        <v>3640780</v>
      </c>
      <c r="P563" s="21">
        <f>$G563*M563</f>
        <v>3053376</v>
      </c>
      <c r="Q563" s="21">
        <f>$H563*N563</f>
        <v>3097548</v>
      </c>
      <c r="R563" s="21">
        <f>$I563*L563</f>
        <v>3354208.65</v>
      </c>
      <c r="S563" s="21">
        <f>$J563*M563</f>
        <v>2831123.34</v>
      </c>
      <c r="T563" s="21">
        <f>$K563*N563</f>
        <v>2884151.34</v>
      </c>
      <c r="U563" s="21">
        <f>$F563*U$591</f>
        <v>58036.36</v>
      </c>
      <c r="V563" s="21">
        <f>$G563*V$591</f>
        <v>59632.81</v>
      </c>
      <c r="W563" s="21">
        <f>$H563*W$591</f>
        <v>63685.18</v>
      </c>
      <c r="X563" s="21">
        <f>$I563*X$591</f>
        <v>14645.86</v>
      </c>
      <c r="Y563" s="21">
        <f>$J563*Y$591</f>
        <v>24725.3</v>
      </c>
      <c r="Z563" s="21">
        <f>$K563*Z$591</f>
        <v>23249.66</v>
      </c>
      <c r="AA563" s="21">
        <f>L563*U563</f>
        <v>3772363.4</v>
      </c>
      <c r="AB563" s="21">
        <f t="shared" ref="AB563:AC576" si="133">M563*V563</f>
        <v>3220171.74</v>
      </c>
      <c r="AC563" s="21">
        <f t="shared" si="133"/>
        <v>3438999.72</v>
      </c>
      <c r="AD563" s="21">
        <f>L563*X563</f>
        <v>951980.9</v>
      </c>
      <c r="AE563" s="21">
        <f t="shared" ref="AE563:AF576" si="134">M563*Y563</f>
        <v>1335166.2</v>
      </c>
      <c r="AF563" s="21">
        <f t="shared" si="134"/>
        <v>1255481.6399999999</v>
      </c>
      <c r="AG563" s="23">
        <v>56</v>
      </c>
      <c r="AH563" s="23">
        <v>51</v>
      </c>
      <c r="AI563" s="23">
        <v>51</v>
      </c>
      <c r="AJ563" s="21">
        <f>$F563*AG563</f>
        <v>3136672</v>
      </c>
      <c r="AK563" s="21">
        <f>$G563*AH563</f>
        <v>2883744</v>
      </c>
      <c r="AL563" s="21">
        <f>$H563*AI563</f>
        <v>2925462</v>
      </c>
      <c r="AM563" s="21">
        <f>$I563*AG563</f>
        <v>2889779.76</v>
      </c>
      <c r="AN563" s="21">
        <f>$J563*AH563</f>
        <v>2673838.71</v>
      </c>
      <c r="AO563" s="21">
        <f>$K563*AI563</f>
        <v>2723920.71</v>
      </c>
      <c r="AP563" s="21">
        <f>$F563*AP$591</f>
        <v>63966.12</v>
      </c>
      <c r="AQ563" s="21">
        <f>$G563*AQ$591</f>
        <v>59462.13</v>
      </c>
      <c r="AR563" s="21">
        <f>$H563*AR$591</f>
        <v>63381.89</v>
      </c>
      <c r="AS563" s="21">
        <f>$I563*AS$591</f>
        <v>22804.720000000001</v>
      </c>
      <c r="AT563" s="21">
        <f>$J563*AT$591</f>
        <v>23022.01</v>
      </c>
      <c r="AU563" s="21">
        <f>$K563*AU$591</f>
        <v>22172.7</v>
      </c>
      <c r="AV563" s="21">
        <f>AG563*AP563</f>
        <v>3582102.72</v>
      </c>
      <c r="AW563" s="21">
        <f t="shared" ref="AW563:AX576" si="135">AH563*AQ563</f>
        <v>3032568.63</v>
      </c>
      <c r="AX563" s="21">
        <f t="shared" si="135"/>
        <v>3232476.39</v>
      </c>
      <c r="AY563" s="21">
        <f>AG563*AS563</f>
        <v>1277064.32</v>
      </c>
      <c r="AZ563" s="21">
        <f t="shared" ref="AZ563:BA576" si="136">AH563*AT563</f>
        <v>1174122.51</v>
      </c>
      <c r="BA563" s="21">
        <f t="shared" si="136"/>
        <v>1130807.7</v>
      </c>
      <c r="BB563" s="23">
        <v>25</v>
      </c>
      <c r="BC563" s="23"/>
      <c r="BD563" s="23"/>
      <c r="BE563" s="21">
        <f>$F563*BB563</f>
        <v>1400300</v>
      </c>
      <c r="BF563" s="21">
        <f>$G563*BC563</f>
        <v>0</v>
      </c>
      <c r="BG563" s="21">
        <f>$H563*BD563</f>
        <v>0</v>
      </c>
      <c r="BH563" s="21">
        <f>$I563*BB563</f>
        <v>1290080.25</v>
      </c>
      <c r="BI563" s="21">
        <f>$J563*BC563</f>
        <v>0</v>
      </c>
      <c r="BJ563" s="21">
        <f>$K563*BD563</f>
        <v>0</v>
      </c>
      <c r="BK563" s="21">
        <f>$F563*BK$591</f>
        <v>56233.11</v>
      </c>
      <c r="BL563" s="21">
        <f>$G563*BL$591</f>
        <v>59698.15</v>
      </c>
      <c r="BM563" s="21">
        <f>$H563*BM$591</f>
        <v>63801.15</v>
      </c>
      <c r="BN563" s="21">
        <f>$I563*BN$591</f>
        <v>19077.439999999999</v>
      </c>
      <c r="BO563" s="21">
        <f>$J563*BO$591</f>
        <v>22616.03</v>
      </c>
      <c r="BP563" s="21">
        <f>$K563*BP$591</f>
        <v>21143.43</v>
      </c>
      <c r="BQ563" s="21">
        <f>BB563*BK563</f>
        <v>1405827.75</v>
      </c>
      <c r="BR563" s="21">
        <f t="shared" ref="BR563:BS576" si="137">BC563*BL563</f>
        <v>0</v>
      </c>
      <c r="BS563" s="21">
        <f t="shared" si="137"/>
        <v>0</v>
      </c>
      <c r="BT563" s="21">
        <f>BB563*BN563</f>
        <v>476936</v>
      </c>
      <c r="BU563" s="21">
        <f t="shared" ref="BU563:BV576" si="138">BC563*BO563</f>
        <v>0</v>
      </c>
      <c r="BV563" s="21">
        <f t="shared" si="138"/>
        <v>0</v>
      </c>
      <c r="BW563" s="23">
        <v>49</v>
      </c>
      <c r="BX563" s="23">
        <v>49</v>
      </c>
      <c r="BY563" s="23">
        <v>49</v>
      </c>
      <c r="BZ563" s="21">
        <f>$F563*BW563</f>
        <v>2744588</v>
      </c>
      <c r="CA563" s="21">
        <f>$G563*BX563</f>
        <v>2770656</v>
      </c>
      <c r="CB563" s="21">
        <f>$H563*BY563</f>
        <v>2810738</v>
      </c>
      <c r="CC563" s="21">
        <f>$I563*BW563</f>
        <v>2528557.29</v>
      </c>
      <c r="CD563" s="21">
        <f>$J563*BX563</f>
        <v>2568982.29</v>
      </c>
      <c r="CE563" s="21">
        <f>$K563*BY563</f>
        <v>2617100.29</v>
      </c>
      <c r="CF563" s="21">
        <f>$F563*CF$591</f>
        <v>56452.91</v>
      </c>
      <c r="CG563" s="21">
        <f>$G563*CG$591</f>
        <v>98542.33</v>
      </c>
      <c r="CH563" s="21">
        <f>$H563*CH$591</f>
        <v>3397.6</v>
      </c>
      <c r="CI563" s="21">
        <f>$I563*CI$591</f>
        <v>29902.83</v>
      </c>
      <c r="CJ563" s="21">
        <f>$J563*CJ$591</f>
        <v>25718.23</v>
      </c>
      <c r="CK563" s="21">
        <f>$K563*CK$591</f>
        <v>83930.19</v>
      </c>
      <c r="CL563" s="21">
        <f>BW563*CF563</f>
        <v>2766192.59</v>
      </c>
      <c r="CM563" s="21">
        <f t="shared" ref="CM563:CN576" si="139">BX563*CG563</f>
        <v>4828574.17</v>
      </c>
      <c r="CN563" s="21">
        <f t="shared" si="139"/>
        <v>166482.4</v>
      </c>
      <c r="CO563" s="21">
        <f>BW563*CI563</f>
        <v>1465238.67</v>
      </c>
      <c r="CP563" s="21">
        <f t="shared" ref="CP563:CQ576" si="140">BX563*CJ563</f>
        <v>1260193.27</v>
      </c>
      <c r="CQ563" s="21">
        <f t="shared" si="140"/>
        <v>4112579.31</v>
      </c>
      <c r="CR563" s="23"/>
      <c r="CS563" s="23"/>
      <c r="CT563" s="23"/>
      <c r="CU563" s="21">
        <f>$F563*CR563</f>
        <v>0</v>
      </c>
      <c r="CV563" s="21">
        <f>$G563*CS563</f>
        <v>0</v>
      </c>
      <c r="CW563" s="21">
        <f>$H563*CT563</f>
        <v>0</v>
      </c>
      <c r="CX563" s="21">
        <f>$I563*CR563</f>
        <v>0</v>
      </c>
      <c r="CY563" s="21">
        <f>$J563*CS563</f>
        <v>0</v>
      </c>
      <c r="CZ563" s="21">
        <f>$K563*CT563</f>
        <v>0</v>
      </c>
      <c r="DA563" s="21">
        <f>$F563*DA$591</f>
        <v>56183.83</v>
      </c>
      <c r="DB563" s="21">
        <f>$G563*DB$591</f>
        <v>58783.3</v>
      </c>
      <c r="DC563" s="21">
        <f>$H563*DC$591</f>
        <v>62178.97</v>
      </c>
      <c r="DD563" s="21">
        <f>$I563*DD$591</f>
        <v>26953.96</v>
      </c>
      <c r="DE563" s="21">
        <f>$J563*DE$591</f>
        <v>26789.759999999998</v>
      </c>
      <c r="DF563" s="21">
        <f>$K563*DF$591</f>
        <v>25668.81</v>
      </c>
      <c r="DG563" s="21">
        <f>CR563*DA563</f>
        <v>0</v>
      </c>
      <c r="DH563" s="21">
        <f t="shared" ref="DH563:DI576" si="141">CS563*DB563</f>
        <v>0</v>
      </c>
      <c r="DI563" s="21">
        <f t="shared" si="141"/>
        <v>0</v>
      </c>
      <c r="DJ563" s="21">
        <f>CR563*DD563</f>
        <v>0</v>
      </c>
      <c r="DK563" s="21">
        <f t="shared" ref="DK563:DL576" si="142">CS563*DE563</f>
        <v>0</v>
      </c>
      <c r="DL563" s="21">
        <f t="shared" si="142"/>
        <v>0</v>
      </c>
      <c r="DM563" s="23"/>
      <c r="DN563" s="23"/>
      <c r="DO563" s="23"/>
      <c r="DP563" s="21">
        <f>$F563*DM563</f>
        <v>0</v>
      </c>
      <c r="DQ563" s="21">
        <f>$G563*DN563</f>
        <v>0</v>
      </c>
      <c r="DR563" s="21">
        <f>$H563*DO563</f>
        <v>0</v>
      </c>
      <c r="DS563" s="21">
        <f>$I563*DM563</f>
        <v>0</v>
      </c>
      <c r="DT563" s="21">
        <f>$J563*DN563</f>
        <v>0</v>
      </c>
      <c r="DU563" s="21">
        <f>$K563*DO563</f>
        <v>0</v>
      </c>
      <c r="DV563" s="21">
        <f>$F563*DV$591</f>
        <v>56217.43</v>
      </c>
      <c r="DW563" s="21">
        <f>$G563*DW$591</f>
        <v>59595.519999999997</v>
      </c>
      <c r="DX563" s="21">
        <f>$H563*DX$591</f>
        <v>63619.23</v>
      </c>
      <c r="DY563" s="21">
        <f>$I563*DY$591</f>
        <v>28570.35</v>
      </c>
      <c r="DZ563" s="21">
        <f>$J563*DZ$591</f>
        <v>28562.02</v>
      </c>
      <c r="EA563" s="21">
        <f>$K563*EA$591</f>
        <v>27571.71</v>
      </c>
      <c r="EB563" s="21">
        <f>DM563*DV563</f>
        <v>0</v>
      </c>
      <c r="EC563" s="21">
        <f t="shared" ref="EC563:ED576" si="143">DN563*DW563</f>
        <v>0</v>
      </c>
      <c r="ED563" s="21">
        <f t="shared" si="143"/>
        <v>0</v>
      </c>
      <c r="EE563" s="21">
        <f>DM563*DY563</f>
        <v>0</v>
      </c>
      <c r="EF563" s="21">
        <f t="shared" ref="EF563:EG576" si="144">DN563*DZ563</f>
        <v>0</v>
      </c>
      <c r="EG563" s="21">
        <f t="shared" si="144"/>
        <v>0</v>
      </c>
      <c r="EH563" s="23"/>
      <c r="EI563" s="23"/>
      <c r="EJ563" s="23"/>
      <c r="EK563" s="21">
        <f>$F563*EH563</f>
        <v>0</v>
      </c>
      <c r="EL563" s="21">
        <f>$G563*EI563</f>
        <v>0</v>
      </c>
      <c r="EM563" s="21">
        <f>$H563*EJ563</f>
        <v>0</v>
      </c>
      <c r="EN563" s="21">
        <f>$I563*EH563</f>
        <v>0</v>
      </c>
      <c r="EO563" s="21">
        <f>$J563*EI563</f>
        <v>0</v>
      </c>
      <c r="EP563" s="21">
        <f>$K563*EJ563</f>
        <v>0</v>
      </c>
      <c r="EQ563" s="21">
        <f>$F563*EQ$591</f>
        <v>0</v>
      </c>
      <c r="ER563" s="21">
        <f>$G563*ER$591</f>
        <v>0</v>
      </c>
      <c r="ES563" s="21">
        <f>$H563*ES$591</f>
        <v>0</v>
      </c>
      <c r="ET563" s="21">
        <f>$I563*ET$591</f>
        <v>0</v>
      </c>
      <c r="EU563" s="21">
        <f>$J563*EU$591</f>
        <v>0</v>
      </c>
      <c r="EV563" s="21">
        <f>$K563*EV$591</f>
        <v>0</v>
      </c>
      <c r="EW563" s="21">
        <f>EH563*EQ563</f>
        <v>0</v>
      </c>
      <c r="EX563" s="21">
        <f t="shared" ref="EX563:EY576" si="145">EI563*ER563</f>
        <v>0</v>
      </c>
      <c r="EY563" s="21">
        <f t="shared" si="145"/>
        <v>0</v>
      </c>
      <c r="EZ563" s="21">
        <f>EH563*ET563</f>
        <v>0</v>
      </c>
      <c r="FA563" s="21">
        <f t="shared" ref="FA563:FB576" si="146">EI563*EU563</f>
        <v>0</v>
      </c>
      <c r="FB563" s="21">
        <f t="shared" si="146"/>
        <v>0</v>
      </c>
      <c r="FC563" s="23">
        <v>32</v>
      </c>
      <c r="FD563" s="23">
        <v>27</v>
      </c>
      <c r="FE563" s="23">
        <v>27</v>
      </c>
      <c r="FF563" s="21">
        <f>$F563*FC563</f>
        <v>1792384</v>
      </c>
      <c r="FG563" s="21">
        <f>$G563*FD563</f>
        <v>1526688</v>
      </c>
      <c r="FH563" s="21">
        <f>$H563*FE563</f>
        <v>1548774</v>
      </c>
      <c r="FI563" s="21">
        <f>$I563*FC563</f>
        <v>1651302.72</v>
      </c>
      <c r="FJ563" s="21">
        <f>$J563*FD563</f>
        <v>1415561.67</v>
      </c>
      <c r="FK563" s="21">
        <f>$K563*FE563</f>
        <v>1442075.67</v>
      </c>
      <c r="FL563" s="21">
        <f>$F563*FL$591</f>
        <v>57385.62</v>
      </c>
      <c r="FM563" s="21">
        <f>$G563*FM$591</f>
        <v>58822.85</v>
      </c>
      <c r="FN563" s="21">
        <f>$H563*FN$591</f>
        <v>62248.03</v>
      </c>
      <c r="FO563" s="21">
        <f>$I563*FO$591</f>
        <v>23407.81</v>
      </c>
      <c r="FP563" s="21">
        <f>$J563*FP$591</f>
        <v>21453.7</v>
      </c>
      <c r="FQ563" s="21">
        <f>$K563*FQ$591</f>
        <v>20739.3</v>
      </c>
      <c r="FR563" s="21">
        <f>FC563*FL563</f>
        <v>1836339.84</v>
      </c>
      <c r="FS563" s="21">
        <f t="shared" ref="FS563:FT576" si="147">FD563*FM563</f>
        <v>1588216.95</v>
      </c>
      <c r="FT563" s="21">
        <f t="shared" si="147"/>
        <v>1680696.81</v>
      </c>
      <c r="FU563" s="21">
        <f>FC563*FO563</f>
        <v>749049.92</v>
      </c>
      <c r="FV563" s="21">
        <f t="shared" ref="FV563:FW576" si="148">FD563*FP563</f>
        <v>579249.9</v>
      </c>
      <c r="FW563" s="21">
        <f t="shared" si="148"/>
        <v>559961.1</v>
      </c>
      <c r="FX563" s="23">
        <f>16-16</f>
        <v>0</v>
      </c>
      <c r="FY563" s="23">
        <f t="shared" ref="FY563:FZ563" si="149">16-16</f>
        <v>0</v>
      </c>
      <c r="FZ563" s="23">
        <f t="shared" si="149"/>
        <v>0</v>
      </c>
      <c r="GA563" s="21">
        <f>$F563*FX563</f>
        <v>0</v>
      </c>
      <c r="GB563" s="21">
        <f>$G563*FY563</f>
        <v>0</v>
      </c>
      <c r="GC563" s="21">
        <f>$H563*FZ563</f>
        <v>0</v>
      </c>
      <c r="GD563" s="21">
        <f>$I563*FX563</f>
        <v>0</v>
      </c>
      <c r="GE563" s="21">
        <f>$J563*FY563</f>
        <v>0</v>
      </c>
      <c r="GF563" s="21">
        <f>$K563*FZ563</f>
        <v>0</v>
      </c>
      <c r="GG563" s="21">
        <f>$F563*GG$591</f>
        <v>0</v>
      </c>
      <c r="GH563" s="21">
        <f>$G563*GH$591</f>
        <v>0</v>
      </c>
      <c r="GI563" s="21">
        <f>$H563*GI$591</f>
        <v>0</v>
      </c>
      <c r="GJ563" s="21">
        <f>$I563*GJ$591</f>
        <v>0</v>
      </c>
      <c r="GK563" s="21">
        <f>$J563*GK$591</f>
        <v>0</v>
      </c>
      <c r="GL563" s="21">
        <f>$K563*GL$591</f>
        <v>0</v>
      </c>
      <c r="GM563" s="21">
        <f>FX563*GG563</f>
        <v>0</v>
      </c>
      <c r="GN563" s="21">
        <f t="shared" ref="GN563:GO576" si="150">FY563*GH563</f>
        <v>0</v>
      </c>
      <c r="GO563" s="21">
        <f t="shared" si="150"/>
        <v>0</v>
      </c>
      <c r="GP563" s="21">
        <f>FX563*GJ563</f>
        <v>0</v>
      </c>
      <c r="GQ563" s="21">
        <f t="shared" ref="GQ563:GR576" si="151">FY563*GK563</f>
        <v>0</v>
      </c>
      <c r="GR563" s="21">
        <f t="shared" si="151"/>
        <v>0</v>
      </c>
      <c r="GS563" s="23"/>
      <c r="GT563" s="23"/>
      <c r="GU563" s="23"/>
      <c r="GV563" s="21">
        <f>$F563*GS563</f>
        <v>0</v>
      </c>
      <c r="GW563" s="21">
        <f>$G563*GT563</f>
        <v>0</v>
      </c>
      <c r="GX563" s="21">
        <f>$H563*GU563</f>
        <v>0</v>
      </c>
      <c r="GY563" s="21">
        <f>$I563*GS563</f>
        <v>0</v>
      </c>
      <c r="GZ563" s="21">
        <f>$J563*GT563</f>
        <v>0</v>
      </c>
      <c r="HA563" s="21">
        <f>$K563*GU563</f>
        <v>0</v>
      </c>
      <c r="HB563" s="21">
        <f>$F563*HB$591</f>
        <v>56176.43</v>
      </c>
      <c r="HC563" s="21">
        <f>$G563*HC$591</f>
        <v>58730.82</v>
      </c>
      <c r="HD563" s="21">
        <f>$H563*HD$591</f>
        <v>62085.73</v>
      </c>
      <c r="HE563" s="21">
        <f>$I563*HE$591</f>
        <v>24696.15</v>
      </c>
      <c r="HF563" s="21">
        <f>$J563*HF$591</f>
        <v>24661.85</v>
      </c>
      <c r="HG563" s="21">
        <f>$K563*HG$591</f>
        <v>23742.560000000001</v>
      </c>
      <c r="HH563" s="21">
        <f>GS563*HB563</f>
        <v>0</v>
      </c>
      <c r="HI563" s="21">
        <f t="shared" ref="HI563:HJ576" si="152">GT563*HC563</f>
        <v>0</v>
      </c>
      <c r="HJ563" s="21">
        <f t="shared" si="152"/>
        <v>0</v>
      </c>
      <c r="HK563" s="21">
        <f>GS563*HE563</f>
        <v>0</v>
      </c>
      <c r="HL563" s="21">
        <f t="shared" ref="HL563:HM576" si="153">GT563*HF563</f>
        <v>0</v>
      </c>
      <c r="HM563" s="21">
        <f t="shared" si="153"/>
        <v>0</v>
      </c>
      <c r="HN563" s="23">
        <v>47</v>
      </c>
      <c r="HO563" s="23">
        <v>57</v>
      </c>
      <c r="HP563" s="23">
        <v>57</v>
      </c>
      <c r="HQ563" s="21">
        <f>$F563*HN563</f>
        <v>2632564</v>
      </c>
      <c r="HR563" s="21">
        <f>$G563*HO563</f>
        <v>3223008</v>
      </c>
      <c r="HS563" s="21">
        <f>$H563*HP563</f>
        <v>3269634</v>
      </c>
      <c r="HT563" s="21">
        <f>$I563*HN563</f>
        <v>2425350.87</v>
      </c>
      <c r="HU563" s="21">
        <f>$J563*HO563</f>
        <v>2988407.97</v>
      </c>
      <c r="HV563" s="21">
        <f>$K563*HP563</f>
        <v>3044381.97</v>
      </c>
      <c r="HW563" s="21">
        <f>$F563*HW$591</f>
        <v>57739.71</v>
      </c>
      <c r="HX563" s="21">
        <f>$G563*HX$591</f>
        <v>59386.77</v>
      </c>
      <c r="HY563" s="21">
        <f>$H563*HY$591</f>
        <v>63248.51</v>
      </c>
      <c r="HZ563" s="21">
        <f>$I563*HZ$591</f>
        <v>29403.06</v>
      </c>
      <c r="IA563" s="21">
        <f>$J563*IA$591</f>
        <v>23968.65</v>
      </c>
      <c r="IB563" s="21">
        <f>$K563*IB$591</f>
        <v>22796.34</v>
      </c>
      <c r="IC563" s="21">
        <f>HN563*HW563</f>
        <v>2713766.37</v>
      </c>
      <c r="ID563" s="21">
        <f t="shared" ref="ID563:IE576" si="154">HO563*HX563</f>
        <v>3385045.89</v>
      </c>
      <c r="IE563" s="21">
        <f t="shared" si="154"/>
        <v>3605165.07</v>
      </c>
      <c r="IF563" s="21">
        <f>HN563*HZ563</f>
        <v>1381943.82</v>
      </c>
      <c r="IG563" s="21">
        <f t="shared" ref="IG563:IH576" si="155">HO563*IA563</f>
        <v>1366213.05</v>
      </c>
      <c r="IH563" s="21">
        <f t="shared" si="155"/>
        <v>1299391.3799999999</v>
      </c>
      <c r="II563" s="23"/>
      <c r="IJ563" s="23"/>
      <c r="IK563" s="23"/>
      <c r="IL563" s="21">
        <f>$F563*II563</f>
        <v>0</v>
      </c>
      <c r="IM563" s="21">
        <f>$G563*IJ563</f>
        <v>0</v>
      </c>
      <c r="IN563" s="21">
        <f>$H563*IK563</f>
        <v>0</v>
      </c>
      <c r="IO563" s="21">
        <f>$I563*II563</f>
        <v>0</v>
      </c>
      <c r="IP563" s="21">
        <f>$J563*IJ563</f>
        <v>0</v>
      </c>
      <c r="IQ563" s="21">
        <f>$K563*IK563</f>
        <v>0</v>
      </c>
      <c r="IR563" s="21">
        <f>$F563*IR$591</f>
        <v>56202.15</v>
      </c>
      <c r="IS563" s="21">
        <f>$G563*IS$591</f>
        <v>58953.45</v>
      </c>
      <c r="IT563" s="21">
        <f>$H563*IT$591</f>
        <v>62480.41</v>
      </c>
      <c r="IU563" s="21">
        <f>$I563*IU$591</f>
        <v>25519.599999999999</v>
      </c>
      <c r="IV563" s="21">
        <f>$J563*IV$591</f>
        <v>22338.75</v>
      </c>
      <c r="IW563" s="21">
        <f>$K563*IW$591</f>
        <v>21208.76</v>
      </c>
      <c r="IX563" s="21">
        <f>II563*IR563</f>
        <v>0</v>
      </c>
      <c r="IY563" s="21">
        <f t="shared" ref="IY563:IZ576" si="156">IJ563*IS563</f>
        <v>0</v>
      </c>
      <c r="IZ563" s="21">
        <f t="shared" si="156"/>
        <v>0</v>
      </c>
      <c r="JA563" s="21">
        <f>II563*IU563</f>
        <v>0</v>
      </c>
      <c r="JB563" s="21">
        <f t="shared" ref="JB563:JC576" si="157">IJ563*IV563</f>
        <v>0</v>
      </c>
      <c r="JC563" s="21">
        <f t="shared" si="157"/>
        <v>0</v>
      </c>
      <c r="JD563" s="23"/>
      <c r="JE563" s="23"/>
      <c r="JF563" s="23"/>
      <c r="JG563" s="21">
        <f>$F563*JD563</f>
        <v>0</v>
      </c>
      <c r="JH563" s="21">
        <f>$G563*JE563</f>
        <v>0</v>
      </c>
      <c r="JI563" s="21">
        <f>$H563*JF563</f>
        <v>0</v>
      </c>
      <c r="JJ563" s="21">
        <f>$I563*JD563</f>
        <v>0</v>
      </c>
      <c r="JK563" s="21">
        <f>$J563*JE563</f>
        <v>0</v>
      </c>
      <c r="JL563" s="21">
        <f>$K563*JF563</f>
        <v>0</v>
      </c>
      <c r="JM563" s="21">
        <f>$F563*JM$591</f>
        <v>56206</v>
      </c>
      <c r="JN563" s="21">
        <f>$G563*JN$591</f>
        <v>58785.58</v>
      </c>
      <c r="JO563" s="21">
        <f>$H563*JO$591</f>
        <v>62180.91</v>
      </c>
      <c r="JP563" s="21">
        <f>$I563*JP$591</f>
        <v>34888.839999999997</v>
      </c>
      <c r="JQ563" s="21">
        <f>$J563*JQ$591</f>
        <v>31319.13</v>
      </c>
      <c r="JR563" s="21">
        <f>$K563*JR$591</f>
        <v>30653.32</v>
      </c>
      <c r="JS563" s="21">
        <f>JD563*JM563</f>
        <v>0</v>
      </c>
      <c r="JT563" s="21">
        <f t="shared" ref="JT563:JU576" si="158">JE563*JN563</f>
        <v>0</v>
      </c>
      <c r="JU563" s="21">
        <f t="shared" si="158"/>
        <v>0</v>
      </c>
      <c r="JV563" s="21">
        <f>JD563*JP563</f>
        <v>0</v>
      </c>
      <c r="JW563" s="21">
        <f t="shared" ref="JW563:JX576" si="159">JE563*JQ563</f>
        <v>0</v>
      </c>
      <c r="JX563" s="21">
        <f t="shared" si="159"/>
        <v>0</v>
      </c>
      <c r="JY563" s="23">
        <v>28</v>
      </c>
      <c r="JZ563" s="23">
        <v>37</v>
      </c>
      <c r="KA563" s="23">
        <v>37</v>
      </c>
      <c r="KB563" s="21">
        <f>$F563*JY563</f>
        <v>1568336</v>
      </c>
      <c r="KC563" s="21">
        <f>$G563*JZ563</f>
        <v>2092128</v>
      </c>
      <c r="KD563" s="21">
        <f>$H563*KA563</f>
        <v>2122394</v>
      </c>
      <c r="KE563" s="21">
        <f>$I563*JY563</f>
        <v>1444889.88</v>
      </c>
      <c r="KF563" s="21">
        <f>$J563*JZ563</f>
        <v>1939843.77</v>
      </c>
      <c r="KG563" s="21">
        <f>$K563*KA563</f>
        <v>1976177.77</v>
      </c>
      <c r="KH563" s="21">
        <f>$F563*KH$591</f>
        <v>56240.49</v>
      </c>
      <c r="KI563" s="21">
        <f>$G563*KI$591</f>
        <v>59438.79</v>
      </c>
      <c r="KJ563" s="21">
        <f>$H563*KJ$591</f>
        <v>63340.73</v>
      </c>
      <c r="KK563" s="21">
        <f>$I563*KK$591</f>
        <v>24514.43</v>
      </c>
      <c r="KL563" s="21">
        <f>$J563*KL$591</f>
        <v>21446.97</v>
      </c>
      <c r="KM563" s="21">
        <f>$K563*KM$591</f>
        <v>20425.080000000002</v>
      </c>
      <c r="KN563" s="21">
        <f>JY563*KH563</f>
        <v>1574733.72</v>
      </c>
      <c r="KO563" s="21">
        <f t="shared" ref="KO563:KP576" si="160">JZ563*KI563</f>
        <v>2199235.23</v>
      </c>
      <c r="KP563" s="21">
        <f t="shared" si="160"/>
        <v>2343607.0099999998</v>
      </c>
      <c r="KQ563" s="21">
        <f>JY563*KK563</f>
        <v>686404.04</v>
      </c>
      <c r="KR563" s="21">
        <f t="shared" ref="KR563:KS576" si="161">JZ563*KL563</f>
        <v>793537.89</v>
      </c>
      <c r="KS563" s="21">
        <f t="shared" si="161"/>
        <v>755727.96</v>
      </c>
      <c r="KT563" s="23">
        <v>42</v>
      </c>
      <c r="KU563" s="23">
        <v>44</v>
      </c>
      <c r="KV563" s="23">
        <v>44</v>
      </c>
      <c r="KW563" s="21">
        <f>$F563*KT563</f>
        <v>2352504</v>
      </c>
      <c r="KX563" s="21">
        <f>$G563*KU563</f>
        <v>2487936</v>
      </c>
      <c r="KY563" s="21">
        <f>$H563*KV563</f>
        <v>2523928</v>
      </c>
      <c r="KZ563" s="21">
        <f>$I563*KT563</f>
        <v>2167334.8199999998</v>
      </c>
      <c r="LA563" s="21">
        <f>$J563*KU563</f>
        <v>2306841.2400000002</v>
      </c>
      <c r="LB563" s="21">
        <f>$K563*KV563</f>
        <v>2350049.2400000002</v>
      </c>
      <c r="LC563" s="21">
        <f>$F563*LC$591</f>
        <v>56227.49</v>
      </c>
      <c r="LD563" s="21">
        <f>$G563*LD$591</f>
        <v>59034.95</v>
      </c>
      <c r="LE563" s="21">
        <f>$H563*LE$591</f>
        <v>62624.99</v>
      </c>
      <c r="LF563" s="21">
        <f>$I563*LF$591</f>
        <v>22254.41</v>
      </c>
      <c r="LG563" s="21">
        <f>$J563*LG$591</f>
        <v>19425.77</v>
      </c>
      <c r="LH563" s="21">
        <f>$K563*LH$591</f>
        <v>18743.759999999998</v>
      </c>
      <c r="LI563" s="21">
        <f>KT563*LC563</f>
        <v>2361554.58</v>
      </c>
      <c r="LJ563" s="21">
        <f t="shared" ref="LJ563:LK576" si="162">KU563*LD563</f>
        <v>2597537.7999999998</v>
      </c>
      <c r="LK563" s="21">
        <f t="shared" si="162"/>
        <v>2755499.56</v>
      </c>
      <c r="LL563" s="21">
        <f>KT563*LF563</f>
        <v>934685.22</v>
      </c>
      <c r="LM563" s="21">
        <f t="shared" ref="LM563:LN576" si="163">KU563*LG563</f>
        <v>854733.88</v>
      </c>
      <c r="LN563" s="21">
        <f t="shared" si="163"/>
        <v>824725.44</v>
      </c>
      <c r="LO563" s="23">
        <v>25</v>
      </c>
      <c r="LP563" s="23">
        <v>27</v>
      </c>
      <c r="LQ563" s="23">
        <v>27</v>
      </c>
      <c r="LR563" s="21">
        <f>$F563*LO563</f>
        <v>1400300</v>
      </c>
      <c r="LS563" s="21">
        <f>$G563*LP563</f>
        <v>1526688</v>
      </c>
      <c r="LT563" s="21">
        <f>$H563*LQ563</f>
        <v>1548774</v>
      </c>
      <c r="LU563" s="21">
        <f>$I563*LO563</f>
        <v>1290080.25</v>
      </c>
      <c r="LV563" s="21">
        <f>$J563*LP563</f>
        <v>1415561.67</v>
      </c>
      <c r="LW563" s="21">
        <f>$K563*LQ563</f>
        <v>1442075.67</v>
      </c>
      <c r="LX563" s="21">
        <f>$F563*LX$591</f>
        <v>56210.559999999998</v>
      </c>
      <c r="LY563" s="21">
        <f>$G563*LY$591</f>
        <v>59038.32</v>
      </c>
      <c r="LZ563" s="21">
        <f>$H563*LZ$591</f>
        <v>62630.32</v>
      </c>
      <c r="MA563" s="21">
        <f>$I563*MA$591</f>
        <v>29423.29</v>
      </c>
      <c r="MB563" s="21">
        <f>$J563*MB$591</f>
        <v>27220.14</v>
      </c>
      <c r="MC563" s="21">
        <f>$K563*MC$591</f>
        <v>26363.08</v>
      </c>
      <c r="MD563" s="21">
        <f>LO563*LX563</f>
        <v>1405264</v>
      </c>
      <c r="ME563" s="21">
        <f t="shared" ref="ME563:MF576" si="164">LP563*LY563</f>
        <v>1594034.64</v>
      </c>
      <c r="MF563" s="21">
        <f t="shared" si="164"/>
        <v>1691018.64</v>
      </c>
      <c r="MG563" s="21">
        <f>LO563*MA563</f>
        <v>735582.25</v>
      </c>
      <c r="MH563" s="21">
        <f t="shared" ref="MH563:MI576" si="165">LP563*MB563</f>
        <v>734943.78</v>
      </c>
      <c r="MI563" s="21">
        <f t="shared" si="165"/>
        <v>711803.16</v>
      </c>
      <c r="MJ563" s="23">
        <v>39</v>
      </c>
      <c r="MK563" s="23">
        <v>28</v>
      </c>
      <c r="ML563" s="23">
        <v>28</v>
      </c>
      <c r="MM563" s="21">
        <f>$F563*MJ563</f>
        <v>2184468</v>
      </c>
      <c r="MN563" s="21">
        <f>$G563*MK563</f>
        <v>1583232</v>
      </c>
      <c r="MO563" s="21">
        <f>$H563*ML563</f>
        <v>1606136</v>
      </c>
      <c r="MP563" s="21">
        <f>$I563*MJ563</f>
        <v>2012525.19</v>
      </c>
      <c r="MQ563" s="21">
        <f>$J563*MK563</f>
        <v>1467989.88</v>
      </c>
      <c r="MR563" s="21">
        <f>$K563*ML563</f>
        <v>1495485.88</v>
      </c>
      <c r="MS563" s="21">
        <f>$F563*MS$591</f>
        <v>56219.96</v>
      </c>
      <c r="MT563" s="21">
        <f>$G563*MT$591</f>
        <v>59306.51</v>
      </c>
      <c r="MU563" s="21">
        <f>$H563*MU$591</f>
        <v>63106.5</v>
      </c>
      <c r="MV563" s="21">
        <f>$I563*MV$591</f>
        <v>34344.18</v>
      </c>
      <c r="MW563" s="21">
        <f>$J563*MW$591</f>
        <v>30871.14</v>
      </c>
      <c r="MX563" s="21">
        <f>$K563*MX$591</f>
        <v>29304.55</v>
      </c>
      <c r="MY563" s="21">
        <f>MJ563*MS563</f>
        <v>2192578.44</v>
      </c>
      <c r="MZ563" s="21">
        <f t="shared" ref="MZ563:NA576" si="166">MK563*MT563</f>
        <v>1660582.28</v>
      </c>
      <c r="NA563" s="21">
        <f t="shared" si="166"/>
        <v>1766982</v>
      </c>
      <c r="NB563" s="21">
        <f>MJ563*MV563</f>
        <v>1339423.02</v>
      </c>
      <c r="NC563" s="21">
        <f t="shared" ref="NC563:ND576" si="167">MK563*MW563</f>
        <v>864391.92</v>
      </c>
      <c r="ND563" s="21">
        <f t="shared" si="167"/>
        <v>820527.4</v>
      </c>
      <c r="NE563" s="23">
        <v>37</v>
      </c>
      <c r="NF563" s="23">
        <v>34</v>
      </c>
      <c r="NG563" s="23">
        <v>34</v>
      </c>
      <c r="NH563" s="21">
        <f>$F563*NE563</f>
        <v>2072444</v>
      </c>
      <c r="NI563" s="21">
        <f>$G563*NF563</f>
        <v>1922496</v>
      </c>
      <c r="NJ563" s="21">
        <f>$H563*NG563</f>
        <v>1950308</v>
      </c>
      <c r="NK563" s="21">
        <f>$I563*NE563</f>
        <v>1909318.77</v>
      </c>
      <c r="NL563" s="21">
        <f>$J563*NF563</f>
        <v>1782559.14</v>
      </c>
      <c r="NM563" s="21">
        <f>$K563*NG563</f>
        <v>1815947.14</v>
      </c>
      <c r="NN563" s="21">
        <f>$F563*NN$591</f>
        <v>56186.07</v>
      </c>
      <c r="NO563" s="21">
        <f>$G563*NO$591</f>
        <v>58662.96</v>
      </c>
      <c r="NP563" s="21">
        <f>$H563*NP$591</f>
        <v>61965.03</v>
      </c>
      <c r="NQ563" s="21">
        <f>$I563*NQ$591</f>
        <v>17841.5</v>
      </c>
      <c r="NR563" s="21">
        <f>$J563*NR$591</f>
        <v>19695.560000000001</v>
      </c>
      <c r="NS563" s="21">
        <f>$K563*NS$591</f>
        <v>18836.080000000002</v>
      </c>
      <c r="NT563" s="21">
        <f>NE563*NN563</f>
        <v>2078884.59</v>
      </c>
      <c r="NU563" s="21">
        <f t="shared" ref="NU563:NV576" si="168">NF563*NO563</f>
        <v>1994540.64</v>
      </c>
      <c r="NV563" s="21">
        <f t="shared" si="168"/>
        <v>2106811.02</v>
      </c>
      <c r="NW563" s="21">
        <f>NE563*NQ563</f>
        <v>660135.5</v>
      </c>
      <c r="NX563" s="21">
        <f t="shared" ref="NX563:NY576" si="169">NF563*NR563</f>
        <v>669649.04</v>
      </c>
      <c r="NY563" s="21">
        <f t="shared" si="169"/>
        <v>640426.72</v>
      </c>
      <c r="NZ563" s="23">
        <v>30</v>
      </c>
      <c r="OA563" s="23"/>
      <c r="OB563" s="23"/>
      <c r="OC563" s="21">
        <f>$F563*NZ563</f>
        <v>1680360</v>
      </c>
      <c r="OD563" s="21">
        <f>$G563*OA563</f>
        <v>0</v>
      </c>
      <c r="OE563" s="21">
        <f>$H563*OB563</f>
        <v>0</v>
      </c>
      <c r="OF563" s="21">
        <f>$I563*NZ563</f>
        <v>1548096.3</v>
      </c>
      <c r="OG563" s="21">
        <f>$J563*OA563</f>
        <v>0</v>
      </c>
      <c r="OH563" s="21">
        <f>$K563*OB563</f>
        <v>0</v>
      </c>
      <c r="OI563" s="21">
        <f>$F563*OI$591</f>
        <v>56212.38</v>
      </c>
      <c r="OJ563" s="21">
        <f>$G563*OJ$591</f>
        <v>59410.25</v>
      </c>
      <c r="OK563" s="21">
        <f>$H563*OK$591</f>
        <v>63290.79</v>
      </c>
      <c r="OL563" s="21">
        <f>$I563*OL$591</f>
        <v>31204.03</v>
      </c>
      <c r="OM563" s="21">
        <f>$J563*OM$591</f>
        <v>28878.28</v>
      </c>
      <c r="ON563" s="21">
        <f>$K563*ON$591</f>
        <v>27857.759999999998</v>
      </c>
      <c r="OO563" s="21">
        <f>NZ563*OI563</f>
        <v>1686371.4</v>
      </c>
      <c r="OP563" s="21">
        <f t="shared" ref="OP563:OQ576" si="170">OA563*OJ563</f>
        <v>0</v>
      </c>
      <c r="OQ563" s="21">
        <f t="shared" si="170"/>
        <v>0</v>
      </c>
      <c r="OR563" s="21">
        <f>NZ563*OL563</f>
        <v>936120.9</v>
      </c>
      <c r="OS563" s="21">
        <f t="shared" ref="OS563:OT576" si="171">OA563*OM563</f>
        <v>0</v>
      </c>
      <c r="OT563" s="21">
        <f t="shared" si="171"/>
        <v>0</v>
      </c>
      <c r="OU563" s="23"/>
      <c r="OV563" s="23"/>
      <c r="OW563" s="23"/>
      <c r="OX563" s="21">
        <f>$F563*OU563</f>
        <v>0</v>
      </c>
      <c r="OY563" s="21">
        <f>$G563*OV563</f>
        <v>0</v>
      </c>
      <c r="OZ563" s="21">
        <f>$H563*OW563</f>
        <v>0</v>
      </c>
      <c r="PA563" s="21">
        <f>$I563*OU563</f>
        <v>0</v>
      </c>
      <c r="PB563" s="21">
        <f>$J563*OV563</f>
        <v>0</v>
      </c>
      <c r="PC563" s="21">
        <f>$K563*OW563</f>
        <v>0</v>
      </c>
      <c r="PD563" s="21">
        <f>$F563*PD$591</f>
        <v>56207.89</v>
      </c>
      <c r="PE563" s="21">
        <f>$G563*PE$591</f>
        <v>59049.11</v>
      </c>
      <c r="PF563" s="21">
        <f>$H563*PF$591</f>
        <v>62647.33</v>
      </c>
      <c r="PG563" s="21">
        <f>$I563*PG$591</f>
        <v>24736.57</v>
      </c>
      <c r="PH563" s="21">
        <f>$J563*PH$591</f>
        <v>22575.57</v>
      </c>
      <c r="PI563" s="21">
        <f>$K563*PI$591</f>
        <v>21844.73</v>
      </c>
      <c r="PJ563" s="21">
        <f>OU563*PD563</f>
        <v>0</v>
      </c>
      <c r="PK563" s="21">
        <f t="shared" ref="PK563:PL576" si="172">OV563*PE563</f>
        <v>0</v>
      </c>
      <c r="PL563" s="21">
        <f t="shared" si="172"/>
        <v>0</v>
      </c>
      <c r="PM563" s="21">
        <f>OU563*PG563</f>
        <v>0</v>
      </c>
      <c r="PN563" s="21">
        <f t="shared" ref="PN563:PO576" si="173">OV563*PH563</f>
        <v>0</v>
      </c>
      <c r="PO563" s="21">
        <f t="shared" si="173"/>
        <v>0</v>
      </c>
      <c r="PP563" s="23">
        <v>49</v>
      </c>
      <c r="PQ563" s="23">
        <v>56</v>
      </c>
      <c r="PR563" s="23">
        <v>56</v>
      </c>
      <c r="PS563" s="21">
        <f>$F563*PP563</f>
        <v>2744588</v>
      </c>
      <c r="PT563" s="21">
        <f>$G563*PQ563</f>
        <v>3166464</v>
      </c>
      <c r="PU563" s="21">
        <f>$H563*PR563</f>
        <v>3212272</v>
      </c>
      <c r="PV563" s="21">
        <f>$I563*PP563</f>
        <v>2528557.29</v>
      </c>
      <c r="PW563" s="21">
        <f>$J563*PQ563</f>
        <v>2935979.76</v>
      </c>
      <c r="PX563" s="21">
        <f>$K563*PR563</f>
        <v>2990971.76</v>
      </c>
      <c r="PY563" s="21">
        <f>$F563*PY$591</f>
        <v>56235.11</v>
      </c>
      <c r="PZ563" s="21">
        <f>$G563*PZ$591</f>
        <v>59457.58</v>
      </c>
      <c r="QA563" s="21">
        <f>$H563*QA$591</f>
        <v>63373.42</v>
      </c>
      <c r="QB563" s="21">
        <f>$I563*QB$591</f>
        <v>28240.22</v>
      </c>
      <c r="QC563" s="21">
        <f>$J563*QC$591</f>
        <v>26001.8</v>
      </c>
      <c r="QD563" s="21">
        <f>$K563*QD$591</f>
        <v>25051.3</v>
      </c>
      <c r="QE563" s="21">
        <f>PP563*PY563</f>
        <v>2755520.39</v>
      </c>
      <c r="QF563" s="21">
        <f t="shared" ref="QF563:QG576" si="174">PQ563*PZ563</f>
        <v>3329624.48</v>
      </c>
      <c r="QG563" s="21">
        <f t="shared" si="174"/>
        <v>3548911.52</v>
      </c>
      <c r="QH563" s="21">
        <f>PP563*QB563</f>
        <v>1383770.78</v>
      </c>
      <c r="QI563" s="21">
        <f t="shared" ref="QI563:QJ576" si="175">PQ563*QC563</f>
        <v>1456100.8</v>
      </c>
      <c r="QJ563" s="21">
        <f t="shared" si="175"/>
        <v>1402872.8</v>
      </c>
      <c r="QK563" s="23">
        <v>55</v>
      </c>
      <c r="QL563" s="23">
        <v>25</v>
      </c>
      <c r="QM563" s="23">
        <v>25</v>
      </c>
      <c r="QN563" s="21">
        <f>$F563*QK563</f>
        <v>3080660</v>
      </c>
      <c r="QO563" s="21">
        <f>$G563*QL563</f>
        <v>1413600</v>
      </c>
      <c r="QP563" s="21">
        <f>$H563*QM563</f>
        <v>1434050</v>
      </c>
      <c r="QQ563" s="21">
        <f>$I563*QK563</f>
        <v>2838176.55</v>
      </c>
      <c r="QR563" s="21">
        <f>$J563*QL563</f>
        <v>1310705.25</v>
      </c>
      <c r="QS563" s="21">
        <f>$K563*QM563</f>
        <v>1335255.25</v>
      </c>
      <c r="QT563" s="21">
        <f>$F563*QT$591</f>
        <v>56196.07</v>
      </c>
      <c r="QU563" s="21">
        <f>$G563*QU$591</f>
        <v>58919.26</v>
      </c>
      <c r="QV563" s="21">
        <f>$H563*QV$591</f>
        <v>62419.46</v>
      </c>
      <c r="QW563" s="21">
        <f>$I563*QW$591</f>
        <v>24372.68</v>
      </c>
      <c r="QX563" s="21">
        <f>$J563*QX$591</f>
        <v>24263.72</v>
      </c>
      <c r="QY563" s="21">
        <f>$K563*QY$591</f>
        <v>23014.880000000001</v>
      </c>
      <c r="QZ563" s="21">
        <f>QK563*QT563</f>
        <v>3090783.85</v>
      </c>
      <c r="RA563" s="21">
        <f t="shared" ref="RA563:RB576" si="176">QL563*QU563</f>
        <v>1472981.5</v>
      </c>
      <c r="RB563" s="21">
        <f t="shared" si="176"/>
        <v>1560486.5</v>
      </c>
      <c r="RC563" s="21">
        <f>QK563*QW563</f>
        <v>1340497.3999999999</v>
      </c>
      <c r="RD563" s="21">
        <f t="shared" ref="RD563:RE576" si="177">QL563*QX563</f>
        <v>606593</v>
      </c>
      <c r="RE563" s="21">
        <f t="shared" si="177"/>
        <v>575372</v>
      </c>
      <c r="RF563" s="23">
        <v>89</v>
      </c>
      <c r="RG563" s="23">
        <v>57</v>
      </c>
      <c r="RH563" s="23">
        <v>57</v>
      </c>
      <c r="RI563" s="21">
        <f>$F563*RF563</f>
        <v>4985068</v>
      </c>
      <c r="RJ563" s="21">
        <f>$G563*RG563</f>
        <v>3223008</v>
      </c>
      <c r="RK563" s="21">
        <f>$H563*RH563</f>
        <v>3269634</v>
      </c>
      <c r="RL563" s="21">
        <f>$I563*RF563</f>
        <v>4592685.6900000004</v>
      </c>
      <c r="RM563" s="21">
        <f>$J563*RG563</f>
        <v>2988407.97</v>
      </c>
      <c r="RN563" s="21">
        <f>$K563*RH563</f>
        <v>3044381.97</v>
      </c>
      <c r="RO563" s="21">
        <f>$F563*RO$591</f>
        <v>56198.36</v>
      </c>
      <c r="RP563" s="21">
        <f>$G563*RP$591</f>
        <v>59169.27</v>
      </c>
      <c r="RQ563" s="21">
        <f>$H563*RQ$591</f>
        <v>62862.69</v>
      </c>
      <c r="RR563" s="21">
        <f>$I563*RR$591</f>
        <v>16628.53</v>
      </c>
      <c r="RS563" s="21">
        <f>$J563*RS$591</f>
        <v>17945.5</v>
      </c>
      <c r="RT563" s="21">
        <f>$K563*RT$591</f>
        <v>16993.349999999999</v>
      </c>
      <c r="RU563" s="21">
        <f>RF563*RO563</f>
        <v>5001654.04</v>
      </c>
      <c r="RV563" s="21">
        <f t="shared" ref="RV563:RW576" si="178">RG563*RP563</f>
        <v>3372648.39</v>
      </c>
      <c r="RW563" s="21">
        <f t="shared" si="178"/>
        <v>3583173.33</v>
      </c>
      <c r="RX563" s="21">
        <f>RF563*RR563</f>
        <v>1479939.17</v>
      </c>
      <c r="RY563" s="21">
        <f t="shared" ref="RY563:RZ576" si="179">RG563*RS563</f>
        <v>1022893.5</v>
      </c>
      <c r="RZ563" s="21">
        <f t="shared" si="179"/>
        <v>968620.95</v>
      </c>
      <c r="SA563" s="23"/>
      <c r="SB563" s="23">
        <v>23</v>
      </c>
      <c r="SC563" s="23">
        <v>23</v>
      </c>
      <c r="SD563" s="21">
        <f>$F563*SA563</f>
        <v>0</v>
      </c>
      <c r="SE563" s="21">
        <f>$G563*SB563</f>
        <v>1300512</v>
      </c>
      <c r="SF563" s="21">
        <f>$H563*SC563</f>
        <v>1319326</v>
      </c>
      <c r="SG563" s="21">
        <f>$I563*SA563</f>
        <v>0</v>
      </c>
      <c r="SH563" s="21">
        <f>$J563*SB563</f>
        <v>1205848.83</v>
      </c>
      <c r="SI563" s="21">
        <f>$K563*SC563</f>
        <v>1228434.83</v>
      </c>
      <c r="SJ563" s="21">
        <f>$F563*SJ$591</f>
        <v>58505.89</v>
      </c>
      <c r="SK563" s="21">
        <f>$G563*SK$591</f>
        <v>58278.7</v>
      </c>
      <c r="SL563" s="21">
        <f>$H563*SL$591</f>
        <v>61281.21</v>
      </c>
      <c r="SM563" s="21">
        <f>$I563*SM$591</f>
        <v>25657.46</v>
      </c>
      <c r="SN563" s="21">
        <f>$J563*SN$591</f>
        <v>22109.98</v>
      </c>
      <c r="SO563" s="21">
        <f>$K563*SO$591</f>
        <v>21117.89</v>
      </c>
      <c r="SP563" s="21">
        <f>SA563*SJ563</f>
        <v>0</v>
      </c>
      <c r="SQ563" s="21">
        <f t="shared" ref="SQ563:SR576" si="180">SB563*SK563</f>
        <v>1340410.1000000001</v>
      </c>
      <c r="SR563" s="21">
        <f t="shared" si="180"/>
        <v>1409467.83</v>
      </c>
      <c r="SS563" s="21">
        <f>SA563*SM563</f>
        <v>0</v>
      </c>
      <c r="ST563" s="21">
        <f t="shared" ref="ST563:SU576" si="181">SB563*SN563</f>
        <v>508529.54</v>
      </c>
      <c r="SU563" s="21">
        <f t="shared" si="181"/>
        <v>485711.47</v>
      </c>
      <c r="SV563" s="23">
        <v>26</v>
      </c>
      <c r="SW563" s="23">
        <v>27</v>
      </c>
      <c r="SX563" s="23">
        <v>27</v>
      </c>
      <c r="SY563" s="21">
        <f>$F563*SV563</f>
        <v>1456312</v>
      </c>
      <c r="SZ563" s="21">
        <f>$G563*SW563</f>
        <v>1526688</v>
      </c>
      <c r="TA563" s="21">
        <f>$H563*SX563</f>
        <v>1548774</v>
      </c>
      <c r="TB563" s="21">
        <f>$I563*SV563</f>
        <v>1341683.46</v>
      </c>
      <c r="TC563" s="21">
        <f>$J563*SW563</f>
        <v>1415561.67</v>
      </c>
      <c r="TD563" s="21">
        <f>$K563*SX563</f>
        <v>1442075.67</v>
      </c>
      <c r="TE563" s="21">
        <f>$F563*TE$591</f>
        <v>60120.23</v>
      </c>
      <c r="TF563" s="21">
        <f>$G563*TF$591</f>
        <v>59449.54</v>
      </c>
      <c r="TG563" s="21">
        <f>$H563*TG$591</f>
        <v>63359.87</v>
      </c>
      <c r="TH563" s="21">
        <f>$I563*TH$591</f>
        <v>27437.279999999999</v>
      </c>
      <c r="TI563" s="21">
        <f>$J563*TI$591</f>
        <v>23418.66</v>
      </c>
      <c r="TJ563" s="21">
        <f>$K563*TJ$591</f>
        <v>22579.53</v>
      </c>
      <c r="TK563" s="21">
        <f>SV563*TE563</f>
        <v>1563125.98</v>
      </c>
      <c r="TL563" s="21">
        <f t="shared" ref="TL563:TM576" si="182">SW563*TF563</f>
        <v>1605137.58</v>
      </c>
      <c r="TM563" s="21">
        <f t="shared" si="182"/>
        <v>1710716.49</v>
      </c>
      <c r="TN563" s="21">
        <f>SV563*TH563</f>
        <v>713369.28</v>
      </c>
      <c r="TO563" s="21">
        <f t="shared" ref="TO563:TP576" si="183">SW563*TI563</f>
        <v>632303.81999999995</v>
      </c>
      <c r="TP563" s="21">
        <f t="shared" si="183"/>
        <v>609647.31000000006</v>
      </c>
      <c r="TQ563" s="23">
        <v>49</v>
      </c>
      <c r="TR563" s="23">
        <v>51</v>
      </c>
      <c r="TS563" s="23">
        <v>51</v>
      </c>
      <c r="TT563" s="21">
        <f>$F563*TQ563</f>
        <v>2744588</v>
      </c>
      <c r="TU563" s="21">
        <f>$G563*TR563</f>
        <v>2883744</v>
      </c>
      <c r="TV563" s="21">
        <f>$H563*TS563</f>
        <v>2925462</v>
      </c>
      <c r="TW563" s="21">
        <f>$I563*TQ563</f>
        <v>2528557.29</v>
      </c>
      <c r="TX563" s="21">
        <f>$J563*TR563</f>
        <v>2673838.71</v>
      </c>
      <c r="TY563" s="21">
        <f>$K563*TS563</f>
        <v>2723920.71</v>
      </c>
      <c r="TZ563" s="21">
        <f>$F563*TZ$591</f>
        <v>60419.49</v>
      </c>
      <c r="UA563" s="21">
        <f>$G563*UA$591</f>
        <v>59169.98</v>
      </c>
      <c r="UB563" s="21">
        <f>$H563*UB$591</f>
        <v>62864.59</v>
      </c>
      <c r="UC563" s="21">
        <f>$I563*UC$591</f>
        <v>28164.67</v>
      </c>
      <c r="UD563" s="21">
        <f>$J563*UD$591</f>
        <v>24802.79</v>
      </c>
      <c r="UE563" s="21">
        <f>$K563*UE$591</f>
        <v>23667.82</v>
      </c>
      <c r="UF563" s="21">
        <f>TQ563*TZ563</f>
        <v>2960555.01</v>
      </c>
      <c r="UG563" s="21">
        <f t="shared" ref="UG563:UH576" si="184">TR563*UA563</f>
        <v>3017668.98</v>
      </c>
      <c r="UH563" s="21">
        <f t="shared" si="184"/>
        <v>3206094.09</v>
      </c>
      <c r="UI563" s="21">
        <f>TQ563*UC563</f>
        <v>1380068.83</v>
      </c>
      <c r="UJ563" s="21">
        <f t="shared" ref="UJ563:UK576" si="185">TR563*UD563</f>
        <v>1264942.29</v>
      </c>
      <c r="UK563" s="21">
        <f t="shared" si="185"/>
        <v>1207058.82</v>
      </c>
      <c r="UL563" s="23">
        <v>65</v>
      </c>
      <c r="UM563" s="23">
        <v>95</v>
      </c>
      <c r="UN563" s="23">
        <v>95</v>
      </c>
      <c r="UO563" s="21">
        <f>$F563*UL563</f>
        <v>3640780</v>
      </c>
      <c r="UP563" s="21">
        <f>$G563*UM563</f>
        <v>5371680</v>
      </c>
      <c r="UQ563" s="21">
        <f>$H563*UN563</f>
        <v>5449390</v>
      </c>
      <c r="UR563" s="21">
        <f>$I563*UL563</f>
        <v>3354208.65</v>
      </c>
      <c r="US563" s="21">
        <f>$J563*UM563</f>
        <v>4980679.95</v>
      </c>
      <c r="UT563" s="21">
        <f>$K563*UN563</f>
        <v>5073969.95</v>
      </c>
      <c r="UU563" s="21">
        <f>$F563*UU$591</f>
        <v>58647.87</v>
      </c>
      <c r="UV563" s="21">
        <f>$G563*UV$591</f>
        <v>59390.93</v>
      </c>
      <c r="UW563" s="21">
        <f>$H563*UW$591</f>
        <v>63255.42</v>
      </c>
      <c r="UX563" s="21">
        <f>$I563*UX$591</f>
        <v>26955.77</v>
      </c>
      <c r="UY563" s="21">
        <f>$J563*UY$591</f>
        <v>24549.84</v>
      </c>
      <c r="UZ563" s="21">
        <f>$K563*UZ$591</f>
        <v>23213.77</v>
      </c>
      <c r="VA563" s="21">
        <f>UL563*UU563</f>
        <v>3812111.55</v>
      </c>
      <c r="VB563" s="21">
        <f t="shared" ref="VB563:VC576" si="186">UM563*UV563</f>
        <v>5642138.3499999996</v>
      </c>
      <c r="VC563" s="21">
        <f t="shared" si="186"/>
        <v>6009264.9000000004</v>
      </c>
      <c r="VD563" s="21">
        <f>UL563*UX563</f>
        <v>1752125.05</v>
      </c>
      <c r="VE563" s="21">
        <f t="shared" ref="VE563:VF576" si="187">UM563*UY563</f>
        <v>2332234.7999999998</v>
      </c>
      <c r="VF563" s="21">
        <f t="shared" si="187"/>
        <v>2205308.15</v>
      </c>
      <c r="VG563" s="23">
        <f>32-32</f>
        <v>0</v>
      </c>
      <c r="VH563" s="23">
        <f t="shared" ref="VH563:VI563" si="188">32-32</f>
        <v>0</v>
      </c>
      <c r="VI563" s="23">
        <f t="shared" si="188"/>
        <v>0</v>
      </c>
      <c r="VJ563" s="21">
        <f>$F563*VG563</f>
        <v>0</v>
      </c>
      <c r="VK563" s="21">
        <f>$G563*VH563</f>
        <v>0</v>
      </c>
      <c r="VL563" s="21">
        <f>$H563*VI563</f>
        <v>0</v>
      </c>
      <c r="VM563" s="21">
        <f>$I563*VG563</f>
        <v>0</v>
      </c>
      <c r="VN563" s="21">
        <f>$J563*VH563</f>
        <v>0</v>
      </c>
      <c r="VO563" s="21">
        <f>$K563*VI563</f>
        <v>0</v>
      </c>
      <c r="VP563" s="21">
        <f>$F563*VP$591</f>
        <v>0</v>
      </c>
      <c r="VQ563" s="21">
        <f>$G563*VQ$591</f>
        <v>0</v>
      </c>
      <c r="VR563" s="21">
        <f>$H563*VR$591</f>
        <v>0</v>
      </c>
      <c r="VS563" s="21">
        <f>$I563*VS$591</f>
        <v>0</v>
      </c>
      <c r="VT563" s="21">
        <f>$J563*VT$591</f>
        <v>0</v>
      </c>
      <c r="VU563" s="21">
        <f>$K563*VU$591</f>
        <v>0</v>
      </c>
      <c r="VV563" s="21">
        <f>VG563*VP563</f>
        <v>0</v>
      </c>
      <c r="VW563" s="21">
        <f t="shared" ref="VW563:VX576" si="189">VH563*VQ563</f>
        <v>0</v>
      </c>
      <c r="VX563" s="21">
        <f t="shared" si="189"/>
        <v>0</v>
      </c>
      <c r="VY563" s="21">
        <f>VG563*VS563</f>
        <v>0</v>
      </c>
      <c r="VZ563" s="21">
        <f t="shared" ref="VZ563:WA576" si="190">VH563*VT563</f>
        <v>0</v>
      </c>
      <c r="WA563" s="21">
        <f t="shared" si="190"/>
        <v>0</v>
      </c>
      <c r="WB563" s="23">
        <v>35</v>
      </c>
      <c r="WC563" s="23">
        <v>34</v>
      </c>
      <c r="WD563" s="23">
        <v>34</v>
      </c>
      <c r="WE563" s="21">
        <f>$F563*WB563</f>
        <v>1960420</v>
      </c>
      <c r="WF563" s="21">
        <f>$G563*WC563</f>
        <v>1922496</v>
      </c>
      <c r="WG563" s="21">
        <f>$H563*WD563</f>
        <v>1950308</v>
      </c>
      <c r="WH563" s="21">
        <f>$I563*WB563</f>
        <v>1806112.35</v>
      </c>
      <c r="WI563" s="21">
        <f>$J563*WC563</f>
        <v>1782559.14</v>
      </c>
      <c r="WJ563" s="21">
        <f>$K563*WD563</f>
        <v>1815947.14</v>
      </c>
      <c r="WK563" s="21">
        <f>$F563*WK$591</f>
        <v>56190.55</v>
      </c>
      <c r="WL563" s="21">
        <f>$G563*WL$591</f>
        <v>58834.6</v>
      </c>
      <c r="WM563" s="21">
        <f>$H563*WM$591</f>
        <v>62268.72</v>
      </c>
      <c r="WN563" s="21">
        <f>$I563*WN$591</f>
        <v>22226.18</v>
      </c>
      <c r="WO563" s="21">
        <f>$J563*WO$591</f>
        <v>19956.98</v>
      </c>
      <c r="WP563" s="21">
        <f>$K563*WP$591</f>
        <v>19266.98</v>
      </c>
      <c r="WQ563" s="21">
        <f>WB563*WK563</f>
        <v>1966669.25</v>
      </c>
      <c r="WR563" s="21">
        <f t="shared" ref="WR563:WS576" si="191">WC563*WL563</f>
        <v>2000376.4</v>
      </c>
      <c r="WS563" s="21">
        <f t="shared" si="191"/>
        <v>2117136.48</v>
      </c>
      <c r="WT563" s="21">
        <f>WB563*WN563</f>
        <v>777916.3</v>
      </c>
      <c r="WU563" s="21">
        <f t="shared" ref="WU563:WV576" si="192">WC563*WO563</f>
        <v>678537.32</v>
      </c>
      <c r="WV563" s="21">
        <f t="shared" si="192"/>
        <v>655077.31999999995</v>
      </c>
      <c r="WW563" s="23">
        <v>52</v>
      </c>
      <c r="WX563" s="23">
        <v>54</v>
      </c>
      <c r="WY563" s="23">
        <v>54</v>
      </c>
      <c r="WZ563" s="21">
        <f>$F563*WW563</f>
        <v>2912624</v>
      </c>
      <c r="XA563" s="21">
        <f>$G563*WX563</f>
        <v>3053376</v>
      </c>
      <c r="XB563" s="21">
        <f>$H563*WY563</f>
        <v>3097548</v>
      </c>
      <c r="XC563" s="21">
        <f>$I563*WW563</f>
        <v>2683366.92</v>
      </c>
      <c r="XD563" s="21">
        <f>$J563*WX563</f>
        <v>2831123.34</v>
      </c>
      <c r="XE563" s="21">
        <f>$K563*WY563</f>
        <v>2884151.34</v>
      </c>
      <c r="XF563" s="21">
        <f>$F563*XF$591</f>
        <v>59462.28</v>
      </c>
      <c r="XG563" s="21">
        <f>$G563*XG$591</f>
        <v>58898.9</v>
      </c>
      <c r="XH563" s="21">
        <f>$H563*XH$591</f>
        <v>62382.42</v>
      </c>
      <c r="XI563" s="21">
        <f>$I563*XI$591</f>
        <v>20654.259999999998</v>
      </c>
      <c r="XJ563" s="21">
        <f>$J563*XJ$591</f>
        <v>19417.259999999998</v>
      </c>
      <c r="XK563" s="21">
        <f>$K563*XK$591</f>
        <v>18571.830000000002</v>
      </c>
      <c r="XL563" s="21">
        <f>WW563*XF563</f>
        <v>3092038.56</v>
      </c>
      <c r="XM563" s="21">
        <f t="shared" ref="XM563:XN576" si="193">WX563*XG563</f>
        <v>3180540.6</v>
      </c>
      <c r="XN563" s="21">
        <f t="shared" si="193"/>
        <v>3368650.68</v>
      </c>
      <c r="XO563" s="21">
        <f>WW563*XI563</f>
        <v>1074021.52</v>
      </c>
      <c r="XP563" s="21">
        <f t="shared" ref="XP563:XQ576" si="194">WX563*XJ563</f>
        <v>1048532.04</v>
      </c>
      <c r="XQ563" s="21">
        <f t="shared" si="194"/>
        <v>1002878.82</v>
      </c>
      <c r="XR563" s="23">
        <v>88</v>
      </c>
      <c r="XS563" s="23">
        <v>88</v>
      </c>
      <c r="XT563" s="23">
        <v>88</v>
      </c>
      <c r="XU563" s="21">
        <f>$F563*XR563</f>
        <v>4929056</v>
      </c>
      <c r="XV563" s="21">
        <f>$G563*XS563</f>
        <v>4975872</v>
      </c>
      <c r="XW563" s="21">
        <f>$H563*XT563</f>
        <v>5047856</v>
      </c>
      <c r="XX563" s="21">
        <f>$I563*XR563</f>
        <v>4541082.4800000004</v>
      </c>
      <c r="XY563" s="21">
        <f>$J563*XS563</f>
        <v>4613682.4800000004</v>
      </c>
      <c r="XZ563" s="21">
        <f>$K563*XT563</f>
        <v>4700098.4800000004</v>
      </c>
      <c r="YA563" s="21">
        <f>$F563*YA$591</f>
        <v>56183.17</v>
      </c>
      <c r="YB563" s="21">
        <f>$G563*YB$591</f>
        <v>58642.95</v>
      </c>
      <c r="YC563" s="21">
        <f>$H563*YC$591</f>
        <v>61929.19</v>
      </c>
      <c r="YD563" s="21">
        <f>$I563*YD$591</f>
        <v>18049.29</v>
      </c>
      <c r="YE563" s="21">
        <f>$J563*YE$591</f>
        <v>17655.37</v>
      </c>
      <c r="YF563" s="21">
        <f>$K563*YF$591</f>
        <v>16877.53</v>
      </c>
      <c r="YG563" s="21">
        <f>XR563*YA563</f>
        <v>4944118.96</v>
      </c>
      <c r="YH563" s="21">
        <f t="shared" ref="YH563:YI576" si="195">XS563*YB563</f>
        <v>5160579.5999999996</v>
      </c>
      <c r="YI563" s="21">
        <f t="shared" si="195"/>
        <v>5449768.7199999997</v>
      </c>
      <c r="YJ563" s="21">
        <f>XR563*YD563</f>
        <v>1588337.52</v>
      </c>
      <c r="YK563" s="21">
        <f t="shared" ref="YK563:YL576" si="196">XS563*YE563</f>
        <v>1553672.56</v>
      </c>
      <c r="YL563" s="21">
        <f t="shared" si="196"/>
        <v>1485222.64</v>
      </c>
      <c r="YM563" s="23">
        <v>25</v>
      </c>
      <c r="YN563" s="23">
        <v>27</v>
      </c>
      <c r="YO563" s="23">
        <v>27</v>
      </c>
      <c r="YP563" s="21">
        <f>$F563*YM563</f>
        <v>1400300</v>
      </c>
      <c r="YQ563" s="21">
        <f>$G563*YN563</f>
        <v>1526688</v>
      </c>
      <c r="YR563" s="21">
        <f>$H563*YO563</f>
        <v>1548774</v>
      </c>
      <c r="YS563" s="21">
        <f>$I563*YM563</f>
        <v>1290080.25</v>
      </c>
      <c r="YT563" s="21">
        <f>$J563*YN563</f>
        <v>1415561.67</v>
      </c>
      <c r="YU563" s="21">
        <f>$K563*YO563</f>
        <v>1442075.67</v>
      </c>
      <c r="YV563" s="21">
        <f>$F563*YV$591</f>
        <v>56183.71</v>
      </c>
      <c r="YW563" s="21">
        <f>$G563*YW$591</f>
        <v>58487.55</v>
      </c>
      <c r="YX563" s="21">
        <f>$H563*YX$591</f>
        <v>61653.15</v>
      </c>
      <c r="YY563" s="21">
        <f>$I563*YY$591</f>
        <v>22330.06</v>
      </c>
      <c r="YZ563" s="21">
        <f>$J563*YZ$591</f>
        <v>20545.98</v>
      </c>
      <c r="ZA563" s="21">
        <f>$K563*ZA$591</f>
        <v>19549.46</v>
      </c>
      <c r="ZB563" s="21">
        <f>YM563*YV563</f>
        <v>1404592.75</v>
      </c>
      <c r="ZC563" s="21">
        <f t="shared" ref="ZC563:ZD576" si="197">YN563*YW563</f>
        <v>1579163.85</v>
      </c>
      <c r="ZD563" s="21">
        <f t="shared" si="197"/>
        <v>1664635.05</v>
      </c>
      <c r="ZE563" s="21">
        <f>YM563*YY563</f>
        <v>558251.5</v>
      </c>
      <c r="ZF563" s="21">
        <f t="shared" ref="ZF563:ZG576" si="198">YN563*YZ563</f>
        <v>554741.46</v>
      </c>
      <c r="ZG563" s="21">
        <f t="shared" si="198"/>
        <v>527835.42000000004</v>
      </c>
      <c r="ZH563" s="23">
        <v>21</v>
      </c>
      <c r="ZI563" s="23">
        <v>43</v>
      </c>
      <c r="ZJ563" s="23">
        <v>43</v>
      </c>
      <c r="ZK563" s="21">
        <f>$F563*ZH563</f>
        <v>1176252</v>
      </c>
      <c r="ZL563" s="21">
        <f>$G563*ZI563</f>
        <v>2431392</v>
      </c>
      <c r="ZM563" s="21">
        <f>$H563*ZJ563</f>
        <v>2466566</v>
      </c>
      <c r="ZN563" s="21">
        <f>$I563*ZH563</f>
        <v>1083667.4099999999</v>
      </c>
      <c r="ZO563" s="21">
        <f>$J563*ZI563</f>
        <v>2254413.0299999998</v>
      </c>
      <c r="ZP563" s="21">
        <f>$K563*ZJ563</f>
        <v>2296639.0299999998</v>
      </c>
      <c r="ZQ563" s="21">
        <f>$F563*ZQ$591</f>
        <v>73429.22</v>
      </c>
      <c r="ZR563" s="21">
        <f>$G563*ZR$591</f>
        <v>58368.87</v>
      </c>
      <c r="ZS563" s="21">
        <f>$H563*ZS$591</f>
        <v>61442.42</v>
      </c>
      <c r="ZT563" s="21">
        <f>$I563*ZT$591</f>
        <v>31466.23</v>
      </c>
      <c r="ZU563" s="21">
        <f>$J563*ZU$591</f>
        <v>18054.72</v>
      </c>
      <c r="ZV563" s="21">
        <f>$K563*ZV$591</f>
        <v>17146.830000000002</v>
      </c>
      <c r="ZW563" s="21">
        <f>ZH563*ZQ563</f>
        <v>1542013.62</v>
      </c>
      <c r="ZX563" s="21">
        <f t="shared" ref="ZX563:ZY576" si="199">ZI563*ZR563</f>
        <v>2509861.41</v>
      </c>
      <c r="ZY563" s="21">
        <f t="shared" si="199"/>
        <v>2642024.06</v>
      </c>
      <c r="ZZ563" s="21">
        <f>ZH563*ZT563</f>
        <v>660790.82999999996</v>
      </c>
      <c r="AAA563" s="21">
        <f t="shared" ref="AAA563:AAB576" si="200">ZI563*ZU563</f>
        <v>776352.96</v>
      </c>
      <c r="AAB563" s="21">
        <f t="shared" si="200"/>
        <v>737313.69</v>
      </c>
      <c r="AAC563" s="23">
        <v>23</v>
      </c>
      <c r="AAD563" s="23">
        <v>21</v>
      </c>
      <c r="AAE563" s="23">
        <v>21</v>
      </c>
      <c r="AAF563" s="21">
        <f>$F563*AAC563</f>
        <v>1288276</v>
      </c>
      <c r="AAG563" s="21">
        <f>$G563*AAD563</f>
        <v>1187424</v>
      </c>
      <c r="AAH563" s="21">
        <f>$H563*AAE563</f>
        <v>1204602</v>
      </c>
      <c r="AAI563" s="21">
        <f>$I563*AAC563</f>
        <v>1186873.83</v>
      </c>
      <c r="AAJ563" s="21">
        <f>$J563*AAD563</f>
        <v>1100992.4099999999</v>
      </c>
      <c r="AAK563" s="21">
        <f>$K563*AAE563</f>
        <v>1121614.4099999999</v>
      </c>
      <c r="AAL563" s="21">
        <f>$F563*AAL$591</f>
        <v>56216.23</v>
      </c>
      <c r="AAM563" s="21">
        <f>$G563*AAM$591</f>
        <v>59399.54</v>
      </c>
      <c r="AAN563" s="21">
        <f>$H563*AAN$591</f>
        <v>63270.64</v>
      </c>
      <c r="AAO563" s="21">
        <f>$I563*AAO$591</f>
        <v>25234.91</v>
      </c>
      <c r="AAP563" s="21">
        <f>$J563*AAP$591</f>
        <v>24613.16</v>
      </c>
      <c r="AAQ563" s="21">
        <f>$K563*AAQ$591</f>
        <v>23469.88</v>
      </c>
      <c r="AAR563" s="21">
        <f>AAC563*AAL563</f>
        <v>1292973.29</v>
      </c>
      <c r="AAS563" s="21">
        <f t="shared" ref="AAS563:AAT576" si="201">AAD563*AAM563</f>
        <v>1247390.3400000001</v>
      </c>
      <c r="AAT563" s="21">
        <f t="shared" si="201"/>
        <v>1328683.44</v>
      </c>
      <c r="AAU563" s="21">
        <f>AAC563*AAO563</f>
        <v>580402.93000000005</v>
      </c>
      <c r="AAV563" s="21">
        <f t="shared" ref="AAV563:AAW576" si="202">AAD563*AAP563</f>
        <v>516876.36</v>
      </c>
      <c r="AAW563" s="21">
        <f t="shared" si="202"/>
        <v>492867.48</v>
      </c>
      <c r="AAX563" s="23">
        <v>32</v>
      </c>
      <c r="AAY563" s="23">
        <v>26</v>
      </c>
      <c r="AAZ563" s="23">
        <v>26</v>
      </c>
      <c r="ABA563" s="21">
        <f>$F563*AAX563</f>
        <v>1792384</v>
      </c>
      <c r="ABB563" s="21">
        <f>$G563*AAY563</f>
        <v>1470144</v>
      </c>
      <c r="ABC563" s="21">
        <f>$H563*AAZ563</f>
        <v>1491412</v>
      </c>
      <c r="ABD563" s="21">
        <f>$I563*AAX563</f>
        <v>1651302.72</v>
      </c>
      <c r="ABE563" s="21">
        <f>$J563*AAY563</f>
        <v>1363133.46</v>
      </c>
      <c r="ABF563" s="21">
        <f>$K563*AAZ563</f>
        <v>1388665.46</v>
      </c>
      <c r="ABG563" s="21">
        <f>$F563*ABG$591</f>
        <v>56190.82</v>
      </c>
      <c r="ABH563" s="21">
        <f>$G563*ABH$591</f>
        <v>58735.97</v>
      </c>
      <c r="ABI563" s="21">
        <f>$H563*ABI$591</f>
        <v>62093.74</v>
      </c>
      <c r="ABJ563" s="21">
        <f>$I563*ABJ$591</f>
        <v>17036.03</v>
      </c>
      <c r="ABK563" s="21">
        <f>$J563*ABK$591</f>
        <v>15246.41</v>
      </c>
      <c r="ABL563" s="21">
        <f>$K563*ABL$591</f>
        <v>14414.69</v>
      </c>
      <c r="ABM563" s="21">
        <f>AAX563*ABG563</f>
        <v>1798106.24</v>
      </c>
      <c r="ABN563" s="21">
        <f t="shared" ref="ABN563:ABO576" si="203">AAY563*ABH563</f>
        <v>1527135.22</v>
      </c>
      <c r="ABO563" s="21">
        <f t="shared" si="203"/>
        <v>1614437.24</v>
      </c>
      <c r="ABP563" s="21">
        <f>AAX563*ABJ563</f>
        <v>545152.96</v>
      </c>
      <c r="ABQ563" s="21">
        <f t="shared" ref="ABQ563:ABR576" si="204">AAY563*ABK563</f>
        <v>396406.66</v>
      </c>
      <c r="ABR563" s="21">
        <f t="shared" si="204"/>
        <v>374781.94</v>
      </c>
      <c r="ABS563" s="23">
        <v>16</v>
      </c>
      <c r="ABT563" s="23"/>
      <c r="ABU563" s="23"/>
      <c r="ABV563" s="21">
        <f>$F563*ABS563</f>
        <v>896192</v>
      </c>
      <c r="ABW563" s="21">
        <f>$G563*ABT563</f>
        <v>0</v>
      </c>
      <c r="ABX563" s="21">
        <f>$H563*ABU563</f>
        <v>0</v>
      </c>
      <c r="ABY563" s="21">
        <f>$I563*ABS563</f>
        <v>825651.36</v>
      </c>
      <c r="ABZ563" s="21">
        <f>$J563*ABT563</f>
        <v>0</v>
      </c>
      <c r="ACA563" s="21">
        <f>$K563*ABU563</f>
        <v>0</v>
      </c>
      <c r="ACB563" s="21">
        <f>$F563*ACB$591</f>
        <v>56151.85</v>
      </c>
      <c r="ACC563" s="21">
        <f>$G563*ACC$591</f>
        <v>57900.83</v>
      </c>
      <c r="ACD563" s="21">
        <f>$H563*ACD$591</f>
        <v>60611.07</v>
      </c>
      <c r="ACE563" s="21">
        <f>$I563*ACE$591</f>
        <v>19526.62</v>
      </c>
      <c r="ACF563" s="21">
        <f>$J563*ACF$591</f>
        <v>18247.189999999999</v>
      </c>
      <c r="ACG563" s="21">
        <f>$K563*ACG$591</f>
        <v>17579.13</v>
      </c>
      <c r="ACH563" s="21">
        <f>ABS563*ACB563</f>
        <v>898429.6</v>
      </c>
      <c r="ACI563" s="21">
        <f t="shared" ref="ACI563:ACJ576" si="205">ABT563*ACC563</f>
        <v>0</v>
      </c>
      <c r="ACJ563" s="21">
        <f t="shared" si="205"/>
        <v>0</v>
      </c>
      <c r="ACK563" s="21">
        <f>ABS563*ACE563</f>
        <v>312425.92</v>
      </c>
      <c r="ACL563" s="21">
        <f t="shared" ref="ACL563:ACM576" si="206">ABT563*ACF563</f>
        <v>0</v>
      </c>
      <c r="ACM563" s="21">
        <f t="shared" si="206"/>
        <v>0</v>
      </c>
      <c r="ACN563" s="23">
        <v>28</v>
      </c>
      <c r="ACO563" s="23">
        <v>30</v>
      </c>
      <c r="ACP563" s="23">
        <v>30</v>
      </c>
      <c r="ACQ563" s="21">
        <f>$F563*ACN563</f>
        <v>1568336</v>
      </c>
      <c r="ACR563" s="21">
        <f>$G563*ACO563</f>
        <v>1696320</v>
      </c>
      <c r="ACS563" s="21">
        <f>$H563*ACP563</f>
        <v>1720860</v>
      </c>
      <c r="ACT563" s="21">
        <f>$I563*ACN563</f>
        <v>1444889.88</v>
      </c>
      <c r="ACU563" s="21">
        <f>$J563*ACO563</f>
        <v>1572846.3</v>
      </c>
      <c r="ACV563" s="21">
        <f>$K563*ACP563</f>
        <v>1602306.3</v>
      </c>
      <c r="ACW563" s="21">
        <f>$F563*ACW$591</f>
        <v>56180.35</v>
      </c>
      <c r="ACX563" s="21">
        <f>$G563*ACX$591</f>
        <v>58582.49</v>
      </c>
      <c r="ACY563" s="21">
        <f>$H563*ACY$591</f>
        <v>61822.22</v>
      </c>
      <c r="ACZ563" s="21">
        <f>$I563*ACZ$591</f>
        <v>21039.49</v>
      </c>
      <c r="ADA563" s="21">
        <f>$J563*ADA$591</f>
        <v>19849.95</v>
      </c>
      <c r="ADB563" s="21">
        <f>$K563*ADB$591</f>
        <v>19078.78</v>
      </c>
      <c r="ADC563" s="21">
        <f>ACN563*ACW563</f>
        <v>1573049.8</v>
      </c>
      <c r="ADD563" s="21">
        <f t="shared" ref="ADD563:ADE576" si="207">ACO563*ACX563</f>
        <v>1757474.7</v>
      </c>
      <c r="ADE563" s="21">
        <f t="shared" si="207"/>
        <v>1854666.6</v>
      </c>
      <c r="ADF563" s="21">
        <f>ACN563*ACZ563</f>
        <v>589105.72</v>
      </c>
      <c r="ADG563" s="21">
        <f t="shared" ref="ADG563:ADH576" si="208">ACO563*ADA563</f>
        <v>595498.5</v>
      </c>
      <c r="ADH563" s="21">
        <f t="shared" si="208"/>
        <v>572363.4</v>
      </c>
      <c r="ADI563" s="110">
        <v>49</v>
      </c>
      <c r="ADJ563" s="110">
        <v>82</v>
      </c>
      <c r="ADK563" s="110">
        <v>82</v>
      </c>
      <c r="ADL563" s="21">
        <f>$F563*ADI563</f>
        <v>2744588</v>
      </c>
      <c r="ADM563" s="21">
        <f>$G563*ADJ563</f>
        <v>4636608</v>
      </c>
      <c r="ADN563" s="21">
        <f>$H563*ADK563</f>
        <v>4703684</v>
      </c>
      <c r="ADO563" s="21">
        <f>$I563*ADI563</f>
        <v>2528557.29</v>
      </c>
      <c r="ADP563" s="21">
        <f>$J563*ADJ563</f>
        <v>4299113.22</v>
      </c>
      <c r="ADQ563" s="21">
        <f>$K563*ADK563</f>
        <v>4379637.22</v>
      </c>
      <c r="ADR563" s="21">
        <f>$F563*ADR$591</f>
        <v>48879.22</v>
      </c>
      <c r="ADS563" s="21">
        <f>$G563*ADS$591</f>
        <v>59099.44</v>
      </c>
      <c r="ADT563" s="21">
        <f>$H563*ADT$591</f>
        <v>62738.62</v>
      </c>
      <c r="ADU563" s="21">
        <f>$I563*ADU$591</f>
        <v>17319</v>
      </c>
      <c r="ADV563" s="21">
        <f>$J563*ADV$591</f>
        <v>18161.939999999999</v>
      </c>
      <c r="ADW563" s="21">
        <f>$K563*ADW$591</f>
        <v>17293.080000000002</v>
      </c>
      <c r="ADX563" s="21">
        <f>ADI563*ADR563</f>
        <v>2395081.7799999998</v>
      </c>
      <c r="ADY563" s="21">
        <f t="shared" ref="ADY563:ADZ576" si="209">ADJ563*ADS563</f>
        <v>4846154.08</v>
      </c>
      <c r="ADZ563" s="21">
        <f t="shared" si="209"/>
        <v>5144566.84</v>
      </c>
      <c r="AEA563" s="21">
        <f>ADI563*ADU563</f>
        <v>848631</v>
      </c>
      <c r="AEB563" s="21">
        <f t="shared" ref="AEB563:AEC576" si="210">ADJ563*ADV563</f>
        <v>1489279.08</v>
      </c>
      <c r="AEC563" s="21">
        <f t="shared" si="210"/>
        <v>1418032.56</v>
      </c>
      <c r="AED563" s="23"/>
      <c r="AEE563" s="23"/>
      <c r="AEF563" s="23"/>
      <c r="AEG563" s="21">
        <f>$F563*AED563</f>
        <v>0</v>
      </c>
      <c r="AEH563" s="21">
        <f>$G563*AEE563</f>
        <v>0</v>
      </c>
      <c r="AEI563" s="21">
        <f>$H563*AEF563</f>
        <v>0</v>
      </c>
      <c r="AEJ563" s="21">
        <f>$I563*AED563</f>
        <v>0</v>
      </c>
      <c r="AEK563" s="21">
        <f>$J563*AEE563</f>
        <v>0</v>
      </c>
      <c r="AEL563" s="21">
        <f>$K563*AEF563</f>
        <v>0</v>
      </c>
      <c r="AEM563" s="21">
        <f>$F563*AEM$591</f>
        <v>52388.480000000003</v>
      </c>
      <c r="AEN563" s="21">
        <f>$G563*AEN$591</f>
        <v>58584.18</v>
      </c>
      <c r="AEO563" s="21">
        <f>$H563*AEO$591</f>
        <v>61823.03</v>
      </c>
      <c r="AEP563" s="21">
        <f>$I563*AEP$591</f>
        <v>21567.19</v>
      </c>
      <c r="AEQ563" s="21">
        <f>$J563*AEQ$591</f>
        <v>21433.52</v>
      </c>
      <c r="AER563" s="21">
        <f>$K563*AER$591</f>
        <v>20629.05</v>
      </c>
      <c r="AES563" s="21">
        <f>AED563*AEM563</f>
        <v>0</v>
      </c>
      <c r="AET563" s="21">
        <f t="shared" ref="AET563:AEU576" si="211">AEE563*AEN563</f>
        <v>0</v>
      </c>
      <c r="AEU563" s="21">
        <f t="shared" si="211"/>
        <v>0</v>
      </c>
      <c r="AEV563" s="21">
        <f>AED563*AEP563</f>
        <v>0</v>
      </c>
      <c r="AEW563" s="21">
        <f t="shared" ref="AEW563:AEX576" si="212">AEE563*AEQ563</f>
        <v>0</v>
      </c>
      <c r="AEX563" s="21">
        <f t="shared" si="212"/>
        <v>0</v>
      </c>
      <c r="AEY563" s="23"/>
      <c r="AEZ563" s="23"/>
      <c r="AFA563" s="23"/>
      <c r="AFB563" s="21">
        <f>$F563*AEY563</f>
        <v>0</v>
      </c>
      <c r="AFC563" s="21">
        <f>$G563*AEZ563</f>
        <v>0</v>
      </c>
      <c r="AFD563" s="21">
        <f>$H563*AFA563</f>
        <v>0</v>
      </c>
      <c r="AFE563" s="21">
        <f>$I563*AEY563</f>
        <v>0</v>
      </c>
      <c r="AFF563" s="21">
        <f>$J563*AEZ563</f>
        <v>0</v>
      </c>
      <c r="AFG563" s="21">
        <f>$K563*AFA563</f>
        <v>0</v>
      </c>
      <c r="AFH563" s="21">
        <f>$F563*AFH$591</f>
        <v>56214.57</v>
      </c>
      <c r="AFI563" s="21">
        <f>$G563*AFI$591</f>
        <v>59182.33</v>
      </c>
      <c r="AFJ563" s="21">
        <f>$H563*AFJ$591</f>
        <v>62887.26</v>
      </c>
      <c r="AFK563" s="21">
        <f>$I563*AFK$591</f>
        <v>23983.73</v>
      </c>
      <c r="AFL563" s="21">
        <f>$J563*AFL$591</f>
        <v>22275.74</v>
      </c>
      <c r="AFM563" s="21">
        <f>$K563*AFM$591</f>
        <v>21397.35</v>
      </c>
      <c r="AFN563" s="21">
        <f>AEY563*AFH563</f>
        <v>0</v>
      </c>
      <c r="AFO563" s="21">
        <f t="shared" ref="AFO563:AFP576" si="213">AEZ563*AFI563</f>
        <v>0</v>
      </c>
      <c r="AFP563" s="21">
        <f t="shared" si="213"/>
        <v>0</v>
      </c>
      <c r="AFQ563" s="21">
        <f>AEY563*AFK563</f>
        <v>0</v>
      </c>
      <c r="AFR563" s="21">
        <f t="shared" ref="AFR563:AFS576" si="214">AEZ563*AFL563</f>
        <v>0</v>
      </c>
      <c r="AFS563" s="21">
        <f t="shared" si="214"/>
        <v>0</v>
      </c>
      <c r="AFT563" s="23">
        <v>23</v>
      </c>
      <c r="AFU563" s="23">
        <v>20</v>
      </c>
      <c r="AFV563" s="23">
        <v>20</v>
      </c>
      <c r="AFW563" s="21">
        <f>$F563*AFT563</f>
        <v>1288276</v>
      </c>
      <c r="AFX563" s="21">
        <f>$G563*AFU563</f>
        <v>1130880</v>
      </c>
      <c r="AFY563" s="21">
        <f>$H563*AFV563</f>
        <v>1147240</v>
      </c>
      <c r="AFZ563" s="21">
        <f>$I563*AFT563</f>
        <v>1186873.83</v>
      </c>
      <c r="AGA563" s="21">
        <f>$J563*AFU563</f>
        <v>1048564.2</v>
      </c>
      <c r="AGB563" s="21">
        <f>$K563*AFV563</f>
        <v>1068204.2</v>
      </c>
      <c r="AGC563" s="21">
        <f>$F563*AGC$591</f>
        <v>56180.85</v>
      </c>
      <c r="AGD563" s="21">
        <f>$G563*AGD$591</f>
        <v>58489.49</v>
      </c>
      <c r="AGE563" s="21">
        <f>$H563*AGE$591</f>
        <v>61656.6</v>
      </c>
      <c r="AGF563" s="21">
        <f>$I563*AGF$591</f>
        <v>25347.34</v>
      </c>
      <c r="AGG563" s="21">
        <f>$J563*AGG$591</f>
        <v>22959.41</v>
      </c>
      <c r="AGH563" s="21">
        <f>$K563*AGH$591</f>
        <v>22070</v>
      </c>
      <c r="AGI563" s="21">
        <f>AFT563*AGC563</f>
        <v>1292159.55</v>
      </c>
      <c r="AGJ563" s="21">
        <f t="shared" ref="AGJ563:AGK576" si="215">AFU563*AGD563</f>
        <v>1169789.8</v>
      </c>
      <c r="AGK563" s="21">
        <f t="shared" si="215"/>
        <v>1233132</v>
      </c>
      <c r="AGL563" s="21">
        <f>AFT563*AGF563</f>
        <v>582988.81999999995</v>
      </c>
      <c r="AGM563" s="21">
        <f t="shared" ref="AGM563:AGN576" si="216">AFU563*AGG563</f>
        <v>459188.2</v>
      </c>
      <c r="AGN563" s="21">
        <f t="shared" si="216"/>
        <v>441400</v>
      </c>
      <c r="AGO563" s="23"/>
      <c r="AGP563" s="23"/>
      <c r="AGQ563" s="23"/>
      <c r="AGR563" s="21">
        <f>$F563*AGO563</f>
        <v>0</v>
      </c>
      <c r="AGS563" s="21">
        <f>$G563*AGP563</f>
        <v>0</v>
      </c>
      <c r="AGT563" s="21">
        <f>$H563*AGQ563</f>
        <v>0</v>
      </c>
      <c r="AGU563" s="21">
        <f>$I563*AGO563</f>
        <v>0</v>
      </c>
      <c r="AGV563" s="21">
        <f>$J563*AGP563</f>
        <v>0</v>
      </c>
      <c r="AGW563" s="21">
        <f>$K563*AGQ563</f>
        <v>0</v>
      </c>
      <c r="AGX563" s="21">
        <f>$F563*AGX$591</f>
        <v>56188.15</v>
      </c>
      <c r="AGY563" s="21">
        <f>$G563*AGY$591</f>
        <v>58620.49</v>
      </c>
      <c r="AGZ563" s="21">
        <f>$H563*AGZ$591</f>
        <v>61888.26</v>
      </c>
      <c r="AHA563" s="21">
        <f>$I563*AHA$591</f>
        <v>38022.080000000002</v>
      </c>
      <c r="AHB563" s="21">
        <f>$J563*AHB$591</f>
        <v>34230.92</v>
      </c>
      <c r="AHC563" s="21">
        <f>$K563*AHC$591</f>
        <v>32837.29</v>
      </c>
      <c r="AHD563" s="21">
        <f>AGO563*AGX563</f>
        <v>0</v>
      </c>
      <c r="AHE563" s="21">
        <f t="shared" ref="AHE563:AHF576" si="217">AGP563*AGY563</f>
        <v>0</v>
      </c>
      <c r="AHF563" s="21">
        <f t="shared" si="217"/>
        <v>0</v>
      </c>
      <c r="AHG563" s="21">
        <f>AGO563*AHA563</f>
        <v>0</v>
      </c>
      <c r="AHH563" s="21">
        <f t="shared" ref="AHH563:AHI576" si="218">AGP563*AHB563</f>
        <v>0</v>
      </c>
      <c r="AHI563" s="21">
        <f t="shared" si="218"/>
        <v>0</v>
      </c>
      <c r="AHJ563" s="23">
        <v>49</v>
      </c>
      <c r="AHK563" s="23">
        <v>26</v>
      </c>
      <c r="AHL563" s="23">
        <v>26</v>
      </c>
      <c r="AHM563" s="21">
        <f>$F563*AHJ563</f>
        <v>2744588</v>
      </c>
      <c r="AHN563" s="21">
        <f>$G563*AHK563</f>
        <v>1470144</v>
      </c>
      <c r="AHO563" s="21">
        <f>$H563*AHL563</f>
        <v>1491412</v>
      </c>
      <c r="AHP563" s="21">
        <f>$I563*AHJ563</f>
        <v>2528557.29</v>
      </c>
      <c r="AHQ563" s="21">
        <f>$J563*AHK563</f>
        <v>1363133.46</v>
      </c>
      <c r="AHR563" s="21">
        <f>$K563*AHL563</f>
        <v>1388665.46</v>
      </c>
      <c r="AHS563" s="21">
        <f>$F563*AHS$591</f>
        <v>56208.98</v>
      </c>
      <c r="AHT563" s="21">
        <f>$G563*AHT$591</f>
        <v>59101.82</v>
      </c>
      <c r="AHU563" s="21">
        <f>$H563*AHU$591</f>
        <v>62743.79</v>
      </c>
      <c r="AHV563" s="21">
        <f>$I563*AHV$591</f>
        <v>23366.62</v>
      </c>
      <c r="AHW563" s="21">
        <f>$J563*AHW$591</f>
        <v>21067.57</v>
      </c>
      <c r="AHX563" s="21">
        <f>$K563*AHX$591</f>
        <v>20140.830000000002</v>
      </c>
      <c r="AHY563" s="21">
        <f>AHJ563*AHS563</f>
        <v>2754240.02</v>
      </c>
      <c r="AHZ563" s="21">
        <f t="shared" ref="AHZ563:AIA576" si="219">AHK563*AHT563</f>
        <v>1536647.32</v>
      </c>
      <c r="AIA563" s="21">
        <f t="shared" si="219"/>
        <v>1631338.54</v>
      </c>
      <c r="AIB563" s="21">
        <f>AHJ563*AHV563</f>
        <v>1144964.3799999999</v>
      </c>
      <c r="AIC563" s="21">
        <f t="shared" ref="AIC563:AID576" si="220">AHK563*AHW563</f>
        <v>547756.81999999995</v>
      </c>
      <c r="AID563" s="21">
        <f t="shared" si="220"/>
        <v>523661.58</v>
      </c>
      <c r="AIE563" s="23">
        <f>27-27</f>
        <v>0</v>
      </c>
      <c r="AIF563" s="23">
        <f t="shared" ref="AIF563:AIG563" si="221">27-27</f>
        <v>0</v>
      </c>
      <c r="AIG563" s="23">
        <f t="shared" si="221"/>
        <v>0</v>
      </c>
      <c r="AIH563" s="21">
        <f>$F563*AIE563</f>
        <v>0</v>
      </c>
      <c r="AII563" s="21">
        <f>$G563*AIF563</f>
        <v>0</v>
      </c>
      <c r="AIJ563" s="21">
        <f>$H563*AIG563</f>
        <v>0</v>
      </c>
      <c r="AIK563" s="21">
        <f>$I563*AIE563</f>
        <v>0</v>
      </c>
      <c r="AIL563" s="21">
        <f>$J563*AIF563</f>
        <v>0</v>
      </c>
      <c r="AIM563" s="21">
        <f>$K563*AIG563</f>
        <v>0</v>
      </c>
      <c r="AIN563" s="21">
        <f>$F563*AIN$591</f>
        <v>0</v>
      </c>
      <c r="AIO563" s="21">
        <f>$G563*AIO$591</f>
        <v>0</v>
      </c>
      <c r="AIP563" s="21">
        <f>$H563*AIP$591</f>
        <v>0</v>
      </c>
      <c r="AIQ563" s="21">
        <f>$I563*AIQ$591</f>
        <v>0</v>
      </c>
      <c r="AIR563" s="21">
        <f>$J563*AIR$591</f>
        <v>0</v>
      </c>
      <c r="AIS563" s="21">
        <f>$K563*AIS$591</f>
        <v>0</v>
      </c>
      <c r="AIT563" s="21">
        <f>AIE563*AIN563</f>
        <v>0</v>
      </c>
      <c r="AIU563" s="21">
        <f t="shared" ref="AIU563:AIV576" si="222">AIF563*AIO563</f>
        <v>0</v>
      </c>
      <c r="AIV563" s="21">
        <f t="shared" si="222"/>
        <v>0</v>
      </c>
      <c r="AIW563" s="21">
        <f>AIE563*AIQ563</f>
        <v>0</v>
      </c>
      <c r="AIX563" s="21">
        <f t="shared" ref="AIX563:AIY576" si="223">AIF563*AIR563</f>
        <v>0</v>
      </c>
      <c r="AIY563" s="21">
        <f t="shared" si="223"/>
        <v>0</v>
      </c>
      <c r="AIZ563" s="23">
        <v>35</v>
      </c>
      <c r="AJA563" s="23">
        <v>35</v>
      </c>
      <c r="AJB563" s="23">
        <v>35</v>
      </c>
      <c r="AJC563" s="21">
        <f>$F563*AIZ563</f>
        <v>1960420</v>
      </c>
      <c r="AJD563" s="21">
        <f>$G563*AJA563</f>
        <v>1979040</v>
      </c>
      <c r="AJE563" s="21">
        <f>$H563*AJB563</f>
        <v>2007670</v>
      </c>
      <c r="AJF563" s="21">
        <f>$I563*AIZ563</f>
        <v>1806112.35</v>
      </c>
      <c r="AJG563" s="21">
        <f>$J563*AJA563</f>
        <v>1834987.35</v>
      </c>
      <c r="AJH563" s="21">
        <f>$K563*AJB563</f>
        <v>1869357.35</v>
      </c>
      <c r="AJI563" s="21">
        <f>$F563*AJI$591</f>
        <v>56172.61</v>
      </c>
      <c r="AJJ563" s="21">
        <f>$G563*AJJ$591</f>
        <v>58576.47</v>
      </c>
      <c r="AJK563" s="21">
        <f>$H563*AJK$591</f>
        <v>61812.6</v>
      </c>
      <c r="AJL563" s="21">
        <f>$I563*AJL$591</f>
        <v>23007.72</v>
      </c>
      <c r="AJM563" s="21">
        <f>$J563*AJM$591</f>
        <v>21728.23</v>
      </c>
      <c r="AJN563" s="21">
        <f>$K563*AJN$591</f>
        <v>20911.759999999998</v>
      </c>
      <c r="AJO563" s="21">
        <f>AIZ563*AJI563</f>
        <v>1966041.35</v>
      </c>
      <c r="AJP563" s="21">
        <f t="shared" ref="AJP563:AJQ576" si="224">AJA563*AJJ563</f>
        <v>2050176.45</v>
      </c>
      <c r="AJQ563" s="21">
        <f t="shared" si="224"/>
        <v>2163441</v>
      </c>
      <c r="AJR563" s="21">
        <f>AIZ563*AJL563</f>
        <v>805270.2</v>
      </c>
      <c r="AJS563" s="21">
        <f t="shared" ref="AJS563:AJT576" si="225">AJA563*AJM563</f>
        <v>760488.05</v>
      </c>
      <c r="AJT563" s="21">
        <f t="shared" si="225"/>
        <v>731911.6</v>
      </c>
      <c r="AJU563" s="23">
        <v>25</v>
      </c>
      <c r="AJV563" s="23">
        <v>25</v>
      </c>
      <c r="AJW563" s="23">
        <v>25</v>
      </c>
      <c r="AJX563" s="21">
        <f>$F563*AJU563</f>
        <v>1400300</v>
      </c>
      <c r="AJY563" s="21">
        <f>$G563*AJV563</f>
        <v>1413600</v>
      </c>
      <c r="AJZ563" s="21">
        <f>$H563*AJW563</f>
        <v>1434050</v>
      </c>
      <c r="AKA563" s="21">
        <f>$I563*AJU563</f>
        <v>1290080.25</v>
      </c>
      <c r="AKB563" s="21">
        <f>$J563*AJV563</f>
        <v>1310705.25</v>
      </c>
      <c r="AKC563" s="21">
        <f>$K563*AJW563</f>
        <v>1335255.25</v>
      </c>
      <c r="AKD563" s="21">
        <f>$F563*AKD$591</f>
        <v>56202.62</v>
      </c>
      <c r="AKE563" s="21">
        <f>$G563*AKE$591</f>
        <v>58927.79</v>
      </c>
      <c r="AKF563" s="21">
        <f>$H563*AKF$591</f>
        <v>62435.03</v>
      </c>
      <c r="AKG563" s="21">
        <f>$I563*AKG$591</f>
        <v>23462.94</v>
      </c>
      <c r="AKH563" s="21">
        <f>$J563*AKH$591</f>
        <v>21248.91</v>
      </c>
      <c r="AKI563" s="21">
        <f>$K563*AKI$591</f>
        <v>20440.64</v>
      </c>
      <c r="AKJ563" s="21">
        <f>AJU563*AKD563</f>
        <v>1405065.5</v>
      </c>
      <c r="AKK563" s="21">
        <f t="shared" ref="AKK563:AKL576" si="226">AJV563*AKE563</f>
        <v>1473194.75</v>
      </c>
      <c r="AKL563" s="21">
        <f t="shared" si="226"/>
        <v>1560875.75</v>
      </c>
      <c r="AKM563" s="21">
        <f>AJU563*AKG563</f>
        <v>586573.5</v>
      </c>
      <c r="AKN563" s="21">
        <f t="shared" ref="AKN563:AKO576" si="227">AJV563*AKH563</f>
        <v>531222.75</v>
      </c>
      <c r="AKO563" s="21">
        <f t="shared" si="227"/>
        <v>511016</v>
      </c>
      <c r="AKP563" s="23">
        <v>34</v>
      </c>
      <c r="AKQ563" s="23">
        <v>23</v>
      </c>
      <c r="AKR563" s="23">
        <v>23</v>
      </c>
      <c r="AKS563" s="21">
        <f>$F563*AKP563</f>
        <v>1904408</v>
      </c>
      <c r="AKT563" s="21">
        <f>$G563*AKQ563</f>
        <v>1300512</v>
      </c>
      <c r="AKU563" s="21">
        <f>$H563*AKR563</f>
        <v>1319326</v>
      </c>
      <c r="AKV563" s="21">
        <f>$I563*AKP563</f>
        <v>1754509.14</v>
      </c>
      <c r="AKW563" s="21">
        <f>$J563*AKQ563</f>
        <v>1205848.83</v>
      </c>
      <c r="AKX563" s="21">
        <f>$K563*AKR563</f>
        <v>1228434.83</v>
      </c>
      <c r="AKY563" s="21">
        <f>$F563*AKY$591</f>
        <v>56185.02</v>
      </c>
      <c r="AKZ563" s="21">
        <f>$G563*AKZ$591</f>
        <v>58695.23</v>
      </c>
      <c r="ALA563" s="21">
        <f>$H563*ALA$591</f>
        <v>62021.48</v>
      </c>
      <c r="ALB563" s="21">
        <f>$I563*ALB$591</f>
        <v>25009.07</v>
      </c>
      <c r="ALC563" s="21">
        <f>$J563*ALC$591</f>
        <v>22455</v>
      </c>
      <c r="ALD563" s="21">
        <f>$K563*ALD$591</f>
        <v>21331.9</v>
      </c>
      <c r="ALE563" s="21">
        <f>AKP563*AKY563</f>
        <v>1910290.68</v>
      </c>
      <c r="ALF563" s="21">
        <f t="shared" ref="ALF563:ALG576" si="228">AKQ563*AKZ563</f>
        <v>1349990.29</v>
      </c>
      <c r="ALG563" s="21">
        <f t="shared" si="228"/>
        <v>1426494.04</v>
      </c>
      <c r="ALH563" s="21">
        <f>AKP563*ALB563</f>
        <v>850308.38</v>
      </c>
      <c r="ALI563" s="21">
        <f t="shared" ref="ALI563:ALJ576" si="229">AKQ563*ALC563</f>
        <v>516465</v>
      </c>
      <c r="ALJ563" s="21">
        <f t="shared" si="229"/>
        <v>490633.7</v>
      </c>
      <c r="ALK563" s="23">
        <v>25</v>
      </c>
      <c r="ALL563" s="23">
        <v>18</v>
      </c>
      <c r="ALM563" s="23">
        <v>18</v>
      </c>
      <c r="ALN563" s="21">
        <f>$F563*ALK563</f>
        <v>1400300</v>
      </c>
      <c r="ALO563" s="21">
        <f>$G563*ALL563</f>
        <v>1017792</v>
      </c>
      <c r="ALP563" s="21">
        <f>$H563*ALM563</f>
        <v>1032516</v>
      </c>
      <c r="ALQ563" s="21">
        <f>$I563*ALK563</f>
        <v>1290080.25</v>
      </c>
      <c r="ALR563" s="21">
        <f>$J563*ALL563</f>
        <v>943707.78</v>
      </c>
      <c r="ALS563" s="21">
        <f>$K563*ALM563</f>
        <v>961383.78</v>
      </c>
      <c r="ALT563" s="21">
        <f>$F563*ALT$591</f>
        <v>64292.98</v>
      </c>
      <c r="ALU563" s="21">
        <f>$G563*ALU$591</f>
        <v>59308.09</v>
      </c>
      <c r="ALV563" s="21">
        <f>$H563*ALV$591</f>
        <v>63108.37</v>
      </c>
      <c r="ALW563" s="21">
        <f>$I563*ALW$591</f>
        <v>28691.18</v>
      </c>
      <c r="ALX563" s="21">
        <f>$J563*ALX$591</f>
        <v>24211.57</v>
      </c>
      <c r="ALY563" s="21">
        <f>$K563*ALY$591</f>
        <v>22969.7</v>
      </c>
      <c r="ALZ563" s="21">
        <f>ALK563*ALT563</f>
        <v>1607324.5</v>
      </c>
      <c r="AMA563" s="21">
        <f t="shared" ref="AMA563:AMB576" si="230">ALL563*ALU563</f>
        <v>1067545.6200000001</v>
      </c>
      <c r="AMB563" s="21">
        <f t="shared" si="230"/>
        <v>1135950.6599999999</v>
      </c>
      <c r="AMC563" s="21">
        <f>ALK563*ALW563</f>
        <v>717279.5</v>
      </c>
      <c r="AMD563" s="21">
        <f t="shared" ref="AMD563:AME576" si="231">ALL563*ALX563</f>
        <v>435808.26</v>
      </c>
      <c r="AME563" s="21">
        <f t="shared" si="231"/>
        <v>413454.6</v>
      </c>
      <c r="AMF563" s="23">
        <v>25</v>
      </c>
      <c r="AMG563" s="23">
        <v>28</v>
      </c>
      <c r="AMH563" s="23">
        <v>28</v>
      </c>
      <c r="AMI563" s="21">
        <f>$F563*AMF563</f>
        <v>1400300</v>
      </c>
      <c r="AMJ563" s="21">
        <f>$G563*AMG563</f>
        <v>1583232</v>
      </c>
      <c r="AMK563" s="21">
        <f>$H563*AMH563</f>
        <v>1606136</v>
      </c>
      <c r="AML563" s="21">
        <f>$I563*AMF563</f>
        <v>1290080.25</v>
      </c>
      <c r="AMM563" s="21">
        <f>$J563*AMG563</f>
        <v>1467989.88</v>
      </c>
      <c r="AMN563" s="21">
        <f>$K563*AMH563</f>
        <v>1495485.88</v>
      </c>
      <c r="AMO563" s="21">
        <f>$F563*AMO$591</f>
        <v>56225.64</v>
      </c>
      <c r="AMP563" s="21">
        <f>$G563*AMP$591</f>
        <v>59193.82</v>
      </c>
      <c r="AMQ563" s="21">
        <f>$H563*AMQ$591</f>
        <v>62906.31</v>
      </c>
      <c r="AMR563" s="21">
        <f>$I563*AMR$591</f>
        <v>22674.69</v>
      </c>
      <c r="AMS563" s="21">
        <f>$J563*AMS$591</f>
        <v>20460.849999999999</v>
      </c>
      <c r="AMT563" s="21">
        <f>$K563*AMT$591</f>
        <v>19467.849999999999</v>
      </c>
      <c r="AMU563" s="21">
        <f>AMF563*AMO563</f>
        <v>1405641</v>
      </c>
      <c r="AMV563" s="21">
        <f t="shared" ref="AMV563:AMW576" si="232">AMG563*AMP563</f>
        <v>1657426.96</v>
      </c>
      <c r="AMW563" s="21">
        <f t="shared" si="232"/>
        <v>1761376.68</v>
      </c>
      <c r="AMX563" s="21">
        <f>AMF563*AMR563</f>
        <v>566867.25</v>
      </c>
      <c r="AMY563" s="21">
        <f t="shared" ref="AMY563:AMZ576" si="233">AMG563*AMS563</f>
        <v>572903.80000000005</v>
      </c>
      <c r="AMZ563" s="21">
        <f t="shared" si="233"/>
        <v>545099.80000000005</v>
      </c>
      <c r="ANA563" s="23">
        <v>21</v>
      </c>
      <c r="ANB563" s="23">
        <v>11</v>
      </c>
      <c r="ANC563" s="23">
        <v>11</v>
      </c>
      <c r="AND563" s="21">
        <f>$F563*ANA563</f>
        <v>1176252</v>
      </c>
      <c r="ANE563" s="21">
        <f>$G563*ANB563</f>
        <v>621984</v>
      </c>
      <c r="ANF563" s="21">
        <f>$H563*ANC563</f>
        <v>630982</v>
      </c>
      <c r="ANG563" s="21">
        <f>$I563*ANA563</f>
        <v>1083667.4099999999</v>
      </c>
      <c r="ANH563" s="21">
        <f>$J563*ANB563</f>
        <v>576710.31000000006</v>
      </c>
      <c r="ANI563" s="21">
        <f>$K563*ANC563</f>
        <v>587512.31000000006</v>
      </c>
      <c r="ANJ563" s="21">
        <f>$F563*ANJ$591</f>
        <v>62712.38</v>
      </c>
      <c r="ANK563" s="21">
        <f>$G563*ANK$591</f>
        <v>61048.66</v>
      </c>
      <c r="ANL563" s="21">
        <f>$H563*ANL$591</f>
        <v>66196.94</v>
      </c>
      <c r="ANM563" s="21">
        <f>$I563*ANM$591</f>
        <v>40060.54</v>
      </c>
      <c r="ANN563" s="21">
        <f>$J563*ANN$591</f>
        <v>52776.5</v>
      </c>
      <c r="ANO563" s="21">
        <f>$K563*ANO$591</f>
        <v>51673.96</v>
      </c>
      <c r="ANP563" s="21">
        <f>ANA563*ANJ563</f>
        <v>1316959.98</v>
      </c>
      <c r="ANQ563" s="21">
        <f t="shared" ref="ANQ563:ANR576" si="234">ANB563*ANK563</f>
        <v>671535.26</v>
      </c>
      <c r="ANR563" s="21">
        <f t="shared" si="234"/>
        <v>728166.34</v>
      </c>
      <c r="ANS563" s="21">
        <f>ANA563*ANM563</f>
        <v>841271.34</v>
      </c>
      <c r="ANT563" s="21">
        <f t="shared" ref="ANT563:ANU576" si="235">ANB563*ANN563</f>
        <v>580541.5</v>
      </c>
      <c r="ANU563" s="21">
        <f t="shared" si="235"/>
        <v>568413.56000000006</v>
      </c>
      <c r="ANV563" s="23">
        <v>25</v>
      </c>
      <c r="ANW563" s="23">
        <v>24</v>
      </c>
      <c r="ANX563" s="23">
        <v>24</v>
      </c>
      <c r="ANY563" s="21">
        <f>$F563*ANV563</f>
        <v>1400300</v>
      </c>
      <c r="ANZ563" s="21">
        <f>$G563*ANW563</f>
        <v>1357056</v>
      </c>
      <c r="AOA563" s="21">
        <f>$H563*ANX563</f>
        <v>1376688</v>
      </c>
      <c r="AOB563" s="21">
        <f>$I563*ANV563</f>
        <v>1290080.25</v>
      </c>
      <c r="AOC563" s="21">
        <f>$J563*ANW563</f>
        <v>1258277.04</v>
      </c>
      <c r="AOD563" s="21">
        <f>$K563*ANX563</f>
        <v>1281845.04</v>
      </c>
      <c r="AOE563" s="21">
        <f>$F563*AOE$591</f>
        <v>56223.67</v>
      </c>
      <c r="AOF563" s="21">
        <f>$G563*AOF$591</f>
        <v>59617.43</v>
      </c>
      <c r="AOG563" s="21">
        <f>$H563*AOG$591</f>
        <v>63656.9</v>
      </c>
      <c r="AOH563" s="21">
        <f>$I563*AOH$591</f>
        <v>18667.59</v>
      </c>
      <c r="AOI563" s="21">
        <f>$J563*AOI$591</f>
        <v>21062.799999999999</v>
      </c>
      <c r="AOJ563" s="21">
        <f>$K563*AOJ$591</f>
        <v>20065.14</v>
      </c>
      <c r="AOK563" s="21">
        <f>ANV563*AOE563</f>
        <v>1405591.75</v>
      </c>
      <c r="AOL563" s="21">
        <f t="shared" ref="AOL563:AOM576" si="236">ANW563*AOF563</f>
        <v>1430818.32</v>
      </c>
      <c r="AOM563" s="21">
        <f t="shared" si="236"/>
        <v>1527765.6</v>
      </c>
      <c r="AON563" s="21">
        <f>ANV563*AOH563</f>
        <v>466689.75</v>
      </c>
      <c r="AOO563" s="21">
        <f t="shared" ref="AOO563:AOP576" si="237">ANW563*AOI563</f>
        <v>505507.2</v>
      </c>
      <c r="AOP563" s="21">
        <f t="shared" si="237"/>
        <v>481563.36</v>
      </c>
      <c r="AOQ563" s="23">
        <v>40</v>
      </c>
      <c r="AOR563" s="23">
        <v>50</v>
      </c>
      <c r="AOS563" s="23">
        <v>50</v>
      </c>
      <c r="AOT563" s="21">
        <f>$F563*AOQ563</f>
        <v>2240480</v>
      </c>
      <c r="AOU563" s="21">
        <f>$G563*AOR563</f>
        <v>2827200</v>
      </c>
      <c r="AOV563" s="21">
        <f>$H563*AOS563</f>
        <v>2868100</v>
      </c>
      <c r="AOW563" s="21">
        <f>$I563*AOQ563</f>
        <v>2064128.4</v>
      </c>
      <c r="AOX563" s="21">
        <f>$J563*AOR563</f>
        <v>2621410.5</v>
      </c>
      <c r="AOY563" s="21">
        <f>$K563*AOS563</f>
        <v>2670510.5</v>
      </c>
      <c r="AOZ563" s="21">
        <f>$F563*AOZ$591</f>
        <v>56219.62</v>
      </c>
      <c r="APA563" s="21">
        <f>$G563*APA$591</f>
        <v>59096.66</v>
      </c>
      <c r="APB563" s="21">
        <f>$H563*APB$591</f>
        <v>62734.43</v>
      </c>
      <c r="APC563" s="21">
        <f>$I563*APC$591</f>
        <v>27106.27</v>
      </c>
      <c r="APD563" s="21">
        <f>$J563*APD$591</f>
        <v>23632.22</v>
      </c>
      <c r="APE563" s="21">
        <f>$K563*APE$591</f>
        <v>22314.91</v>
      </c>
      <c r="APF563" s="21">
        <f>AOQ563*AOZ563</f>
        <v>2248784.7999999998</v>
      </c>
      <c r="APG563" s="21">
        <f t="shared" ref="APG563:APH576" si="238">AOR563*APA563</f>
        <v>2954833</v>
      </c>
      <c r="APH563" s="21">
        <f t="shared" si="238"/>
        <v>3136721.5</v>
      </c>
      <c r="API563" s="21">
        <f>AOQ563*APC563</f>
        <v>1084250.8</v>
      </c>
      <c r="APJ563" s="21">
        <f t="shared" ref="APJ563:APK576" si="239">AOR563*APD563</f>
        <v>1181611</v>
      </c>
      <c r="APK563" s="21">
        <f t="shared" si="239"/>
        <v>1115745.5</v>
      </c>
      <c r="APL563" s="23">
        <v>24</v>
      </c>
      <c r="APM563" s="23">
        <v>27</v>
      </c>
      <c r="APN563" s="23">
        <v>27</v>
      </c>
      <c r="APO563" s="21">
        <f>$F563*APL563</f>
        <v>1344288</v>
      </c>
      <c r="APP563" s="21">
        <f>$G563*APM563</f>
        <v>1526688</v>
      </c>
      <c r="APQ563" s="21">
        <f>$H563*APN563</f>
        <v>1548774</v>
      </c>
      <c r="APR563" s="21">
        <f>$I563*APL563</f>
        <v>1238477.04</v>
      </c>
      <c r="APS563" s="21">
        <f>$J563*APM563</f>
        <v>1415561.67</v>
      </c>
      <c r="APT563" s="21">
        <f>$K563*APN563</f>
        <v>1442075.67</v>
      </c>
      <c r="APU563" s="21">
        <f>$F563*APU$591</f>
        <v>56195.69</v>
      </c>
      <c r="APV563" s="21">
        <f>$G563*APV$591</f>
        <v>58670.84</v>
      </c>
      <c r="APW563" s="21">
        <f>$H563*APW$591</f>
        <v>61978.8</v>
      </c>
      <c r="APX563" s="21">
        <f>$I563*APX$591</f>
        <v>23705.11</v>
      </c>
      <c r="APY563" s="21">
        <f>$J563*APY$591</f>
        <v>21181.74</v>
      </c>
      <c r="APZ563" s="21">
        <f>$K563*APZ$591</f>
        <v>20183.669999999998</v>
      </c>
      <c r="AQA563" s="21">
        <f>APL563*APU563</f>
        <v>1348696.56</v>
      </c>
      <c r="AQB563" s="21">
        <f t="shared" ref="AQB563:AQC576" si="240">APM563*APV563</f>
        <v>1584112.68</v>
      </c>
      <c r="AQC563" s="21">
        <f t="shared" si="240"/>
        <v>1673427.6</v>
      </c>
      <c r="AQD563" s="21">
        <f>APL563*APX563</f>
        <v>568922.64</v>
      </c>
      <c r="AQE563" s="21">
        <f t="shared" ref="AQE563:AQF576" si="241">APM563*APY563</f>
        <v>571906.98</v>
      </c>
      <c r="AQF563" s="21">
        <f t="shared" si="241"/>
        <v>544959.09</v>
      </c>
      <c r="AQG563" s="23">
        <v>25</v>
      </c>
      <c r="AQH563" s="23">
        <v>27</v>
      </c>
      <c r="AQI563" s="23">
        <v>27</v>
      </c>
      <c r="AQJ563" s="21">
        <f>$F563*AQG563</f>
        <v>1400300</v>
      </c>
      <c r="AQK563" s="21">
        <f>$G563*AQH563</f>
        <v>1526688</v>
      </c>
      <c r="AQL563" s="21">
        <f>$H563*AQI563</f>
        <v>1548774</v>
      </c>
      <c r="AQM563" s="21">
        <f>$I563*AQG563</f>
        <v>1290080.25</v>
      </c>
      <c r="AQN563" s="21">
        <f>$J563*AQH563</f>
        <v>1415561.67</v>
      </c>
      <c r="AQO563" s="21">
        <f>$K563*AQI563</f>
        <v>1442075.67</v>
      </c>
      <c r="AQP563" s="21">
        <f>$F563*AQP$591</f>
        <v>56231.839999999997</v>
      </c>
      <c r="AQQ563" s="21">
        <f>$G563*AQQ$591</f>
        <v>59480.28</v>
      </c>
      <c r="AQR563" s="21">
        <f>$H563*AQR$591</f>
        <v>63413.27</v>
      </c>
      <c r="AQS563" s="21">
        <f>$I563*AQS$591</f>
        <v>19020.25</v>
      </c>
      <c r="AQT563" s="21">
        <f>$J563*AQT$591</f>
        <v>19855.04</v>
      </c>
      <c r="AQU563" s="21">
        <f>$K563*AQU$591</f>
        <v>19092.86</v>
      </c>
      <c r="AQV563" s="21">
        <f>AQG563*AQP563</f>
        <v>1405796</v>
      </c>
      <c r="AQW563" s="21">
        <f t="shared" ref="AQW563:AQX576" si="242">AQH563*AQQ563</f>
        <v>1605967.56</v>
      </c>
      <c r="AQX563" s="21">
        <f t="shared" si="242"/>
        <v>1712158.29</v>
      </c>
      <c r="AQY563" s="21">
        <f>AQG563*AQS563</f>
        <v>475506.25</v>
      </c>
      <c r="AQZ563" s="21">
        <f t="shared" ref="AQZ563:ARA576" si="243">AQH563*AQT563</f>
        <v>536086.07999999996</v>
      </c>
      <c r="ARA563" s="21">
        <f t="shared" si="243"/>
        <v>515507.22</v>
      </c>
      <c r="ARB563" s="23">
        <v>9</v>
      </c>
      <c r="ARC563" s="23">
        <v>22</v>
      </c>
      <c r="ARD563" s="23">
        <v>22</v>
      </c>
      <c r="ARE563" s="21">
        <f>$F563*ARB563</f>
        <v>504108</v>
      </c>
      <c r="ARF563" s="21">
        <f>$G563*ARC563</f>
        <v>1243968</v>
      </c>
      <c r="ARG563" s="21">
        <f>$H563*ARD563</f>
        <v>1261964</v>
      </c>
      <c r="ARH563" s="21">
        <f>$I563*ARB563</f>
        <v>464428.89</v>
      </c>
      <c r="ARI563" s="21">
        <f>$J563*ARC563</f>
        <v>1153420.6200000001</v>
      </c>
      <c r="ARJ563" s="21">
        <f>$K563*ARD563</f>
        <v>1175024.6200000001</v>
      </c>
      <c r="ARK563" s="21">
        <f>$F563*ARK$591</f>
        <v>62377.88</v>
      </c>
      <c r="ARL563" s="21">
        <f>$G563*ARL$591</f>
        <v>58461.96</v>
      </c>
      <c r="ARM563" s="21">
        <f>$H563*ARM$591</f>
        <v>61608.87</v>
      </c>
      <c r="ARN563" s="21">
        <f>$I563*ARN$591</f>
        <v>26284.86</v>
      </c>
      <c r="ARO563" s="21">
        <f>$J563*ARO$591</f>
        <v>19360.98</v>
      </c>
      <c r="ARP563" s="21">
        <f>$K563*ARP$591</f>
        <v>18376.98</v>
      </c>
      <c r="ARQ563" s="21">
        <f>ARB563*ARK563</f>
        <v>561400.92000000004</v>
      </c>
      <c r="ARR563" s="21">
        <f t="shared" ref="ARR563:ARS576" si="244">ARC563*ARL563</f>
        <v>1286163.1200000001</v>
      </c>
      <c r="ARS563" s="21">
        <f t="shared" si="244"/>
        <v>1355395.14</v>
      </c>
      <c r="ART563" s="21">
        <f>ARB563*ARN563</f>
        <v>236563.74</v>
      </c>
      <c r="ARU563" s="21">
        <f t="shared" ref="ARU563:ARV576" si="245">ARC563*ARO563</f>
        <v>425941.56</v>
      </c>
      <c r="ARV563" s="21">
        <f t="shared" si="245"/>
        <v>404293.56</v>
      </c>
      <c r="ARW563" s="23">
        <v>58</v>
      </c>
      <c r="ARX563" s="23">
        <v>56</v>
      </c>
      <c r="ARY563" s="23">
        <v>56</v>
      </c>
      <c r="ARZ563" s="21">
        <f>$F563*ARW563</f>
        <v>3248696</v>
      </c>
      <c r="ASA563" s="21">
        <f>$G563*ARX563</f>
        <v>3166464</v>
      </c>
      <c r="ASB563" s="21">
        <f>$H563*ARY563</f>
        <v>3212272</v>
      </c>
      <c r="ASC563" s="21">
        <f>$I563*ARW563</f>
        <v>2992986.18</v>
      </c>
      <c r="ASD563" s="21">
        <f>$J563*ARX563</f>
        <v>2935979.76</v>
      </c>
      <c r="ASE563" s="21">
        <f>$K563*ARY563</f>
        <v>2990971.76</v>
      </c>
      <c r="ASF563" s="21">
        <f>$F563*ASF$591</f>
        <v>56186.82</v>
      </c>
      <c r="ASG563" s="21">
        <f>$G563*ASG$591</f>
        <v>58705.48</v>
      </c>
      <c r="ASH563" s="21">
        <f>$H563*ASH$591</f>
        <v>62040.17</v>
      </c>
      <c r="ASI563" s="21">
        <f>$I563*ASI$591</f>
        <v>20005.900000000001</v>
      </c>
      <c r="ASJ563" s="21">
        <f>$J563*ASJ$591</f>
        <v>21888.52</v>
      </c>
      <c r="ASK563" s="21">
        <f>$K563*ASK$591</f>
        <v>20612.07</v>
      </c>
      <c r="ASL563" s="21">
        <f>ARW563*ASF563</f>
        <v>3258835.56</v>
      </c>
      <c r="ASM563" s="21">
        <f t="shared" ref="ASM563:ASN576" si="246">ARX563*ASG563</f>
        <v>3287506.88</v>
      </c>
      <c r="ASN563" s="21">
        <f t="shared" si="246"/>
        <v>3474249.52</v>
      </c>
      <c r="ASO563" s="21">
        <f>ARW563*ASI563</f>
        <v>1160342.2</v>
      </c>
      <c r="ASP563" s="21">
        <f t="shared" ref="ASP563:ASQ576" si="247">ARX563*ASJ563</f>
        <v>1225757.1200000001</v>
      </c>
      <c r="ASQ563" s="21">
        <f t="shared" si="247"/>
        <v>1154275.92</v>
      </c>
      <c r="ASR563" s="23">
        <v>58</v>
      </c>
      <c r="ASS563" s="23">
        <v>56</v>
      </c>
      <c r="AST563" s="23">
        <v>56</v>
      </c>
      <c r="ASU563" s="21">
        <f>$F563*ASR563</f>
        <v>3248696</v>
      </c>
      <c r="ASV563" s="21">
        <f>$G563*ASS563</f>
        <v>3166464</v>
      </c>
      <c r="ASW563" s="21">
        <f>$H563*AST563</f>
        <v>3212272</v>
      </c>
      <c r="ASX563" s="21">
        <f>$I563*ASR563</f>
        <v>2992986.18</v>
      </c>
      <c r="ASY563" s="21">
        <f>$J563*ASS563</f>
        <v>2935979.76</v>
      </c>
      <c r="ASZ563" s="21">
        <f>$K563*AST563</f>
        <v>2990971.76</v>
      </c>
      <c r="ATA563" s="21">
        <f>$F563*ATA$591</f>
        <v>56199.58</v>
      </c>
      <c r="ATB563" s="21">
        <f>$G563*ATB$591</f>
        <v>58888.42</v>
      </c>
      <c r="ATC563" s="21">
        <f>$H563*ATC$591</f>
        <v>62364.67</v>
      </c>
      <c r="ATD563" s="21">
        <f>$I563*ATD$591</f>
        <v>20626.84</v>
      </c>
      <c r="ATE563" s="21">
        <f>$J563*ATE$591</f>
        <v>18687.990000000002</v>
      </c>
      <c r="ATF563" s="21">
        <f>$K563*ATF$591</f>
        <v>17772.93</v>
      </c>
      <c r="ATG563" s="21">
        <f>ASR563*ATA563</f>
        <v>3259575.64</v>
      </c>
      <c r="ATH563" s="21">
        <f t="shared" ref="ATH563:ATI576" si="248">ASS563*ATB563</f>
        <v>3297751.52</v>
      </c>
      <c r="ATI563" s="21">
        <f t="shared" si="248"/>
        <v>3492421.52</v>
      </c>
      <c r="ATJ563" s="21">
        <f>ASR563*ATD563</f>
        <v>1196356.72</v>
      </c>
      <c r="ATK563" s="21">
        <f t="shared" ref="ATK563:ATL576" si="249">ASS563*ATE563</f>
        <v>1046527.44</v>
      </c>
      <c r="ATL563" s="21">
        <f t="shared" si="249"/>
        <v>995284.08</v>
      </c>
      <c r="ATM563" s="23">
        <v>30</v>
      </c>
      <c r="ATN563" s="23">
        <v>27</v>
      </c>
      <c r="ATO563" s="23">
        <v>27</v>
      </c>
      <c r="ATP563" s="21">
        <f>$F563*ATM563</f>
        <v>1680360</v>
      </c>
      <c r="ATQ563" s="21">
        <f>$G563*ATN563</f>
        <v>1526688</v>
      </c>
      <c r="ATR563" s="21">
        <f>$H563*ATO563</f>
        <v>1548774</v>
      </c>
      <c r="ATS563" s="21">
        <f>$I563*ATM563</f>
        <v>1548096.3</v>
      </c>
      <c r="ATT563" s="21">
        <f>$J563*ATN563</f>
        <v>1415561.67</v>
      </c>
      <c r="ATU563" s="21">
        <f>$K563*ATO563</f>
        <v>1442075.67</v>
      </c>
      <c r="ATV563" s="21">
        <f>$F563*ATV$591</f>
        <v>56201.29</v>
      </c>
      <c r="ATW563" s="21">
        <f>$G563*ATW$591</f>
        <v>58830.01</v>
      </c>
      <c r="ATX563" s="21">
        <f>$H563*ATX$591</f>
        <v>62261.279999999999</v>
      </c>
      <c r="ATY563" s="21">
        <f>$I563*ATY$591</f>
        <v>21877.52</v>
      </c>
      <c r="ATZ563" s="21">
        <f>$J563*ATZ$591</f>
        <v>21167.06</v>
      </c>
      <c r="AUA563" s="21">
        <f>$K563*AUA$591</f>
        <v>19938.07</v>
      </c>
      <c r="AUB563" s="21">
        <f>ATM563*ATV563</f>
        <v>1686038.7</v>
      </c>
      <c r="AUC563" s="21">
        <f t="shared" ref="AUC563:AUD576" si="250">ATN563*ATW563</f>
        <v>1588410.27</v>
      </c>
      <c r="AUD563" s="21">
        <f t="shared" si="250"/>
        <v>1681054.56</v>
      </c>
      <c r="AUE563" s="21">
        <f>ATM563*ATY563</f>
        <v>656325.6</v>
      </c>
      <c r="AUF563" s="21">
        <f t="shared" ref="AUF563:AUG576" si="251">ATN563*ATZ563</f>
        <v>571510.62</v>
      </c>
      <c r="AUG563" s="21">
        <f t="shared" si="251"/>
        <v>538327.89</v>
      </c>
      <c r="AUH563" s="23">
        <v>51</v>
      </c>
      <c r="AUI563" s="23">
        <v>53</v>
      </c>
      <c r="AUJ563" s="23">
        <v>53</v>
      </c>
      <c r="AUK563" s="21">
        <f>$F563*AUH563</f>
        <v>2856612</v>
      </c>
      <c r="AUL563" s="21">
        <f>$G563*AUI563</f>
        <v>2996832</v>
      </c>
      <c r="AUM563" s="21">
        <f>$H563*AUJ563</f>
        <v>3040186</v>
      </c>
      <c r="AUN563" s="21">
        <f>$I563*AUH563</f>
        <v>2631763.71</v>
      </c>
      <c r="AUO563" s="21">
        <f>$J563*AUI563</f>
        <v>2778695.13</v>
      </c>
      <c r="AUP563" s="21">
        <f>$K563*AUJ563</f>
        <v>2830741.13</v>
      </c>
      <c r="AUQ563" s="21">
        <f>$F563*AUQ$591</f>
        <v>56194.32</v>
      </c>
      <c r="AUR563" s="21">
        <f>$G563*AUR$591</f>
        <v>58789.82</v>
      </c>
      <c r="AUS563" s="21">
        <f>$H563*AUS$591</f>
        <v>62190.07</v>
      </c>
      <c r="AUT563" s="21">
        <f>$I563*AUT$591</f>
        <v>20947.36</v>
      </c>
      <c r="AUU563" s="21">
        <f>$J563*AUU$591</f>
        <v>21225.62</v>
      </c>
      <c r="AUV563" s="21">
        <f>$K563*AUV$591</f>
        <v>20188.939999999999</v>
      </c>
      <c r="AUW563" s="21">
        <f>AUH563*AUQ563</f>
        <v>2865910.32</v>
      </c>
      <c r="AUX563" s="21">
        <f t="shared" ref="AUX563:AUY576" si="252">AUI563*AUR563</f>
        <v>3115860.46</v>
      </c>
      <c r="AUY563" s="21">
        <f t="shared" si="252"/>
        <v>3296073.71</v>
      </c>
      <c r="AUZ563" s="21">
        <f>AUH563*AUT563</f>
        <v>1068315.3600000001</v>
      </c>
      <c r="AVA563" s="21">
        <f t="shared" ref="AVA563:AVB576" si="253">AUI563*AUU563</f>
        <v>1124957.8600000001</v>
      </c>
      <c r="AVB563" s="21">
        <f t="shared" si="253"/>
        <v>1070013.82</v>
      </c>
      <c r="AVC563" s="41">
        <f>L563+AG563+BB563+BW563+CR563+DM563+EH563+FC563+FX563+GS563+HN563+II563+JD563+JY563+KT563+LO563+MJ563+NE563+NZ563+OU563+PP563+QK563+RF563+SA563+SV563+TQ563+UL563+VG563+WB563+WW563+XR563+YM563+ZH563+AAC563+AAX563+ABS563+ACN563+ADI563+AED563+AEY563+AFT563+AGO563+AHJ563+AIE563+AIZ563+AJU563+AKP563+ALK563+AMF563+ANA563+ANV563+AOQ563+APL563+AQG563+ARB563+ARW563+ASR563+ATM563+AUH563</f>
        <v>1734</v>
      </c>
      <c r="AVD563" s="41">
        <f t="shared" ref="AVD563:AVK576" si="254">M563+AH563+BC563+BX563+CS563+DN563+EI563+FD563+FY563+GT563+HO563+IJ563+JE563+JZ563+KU563+LP563+MK563+NF563+OA563+OV563+PQ563+QL563+RG563+SB563+SW563+TR563+UM563+VH563+WC563+WX563+XS563+YN563+ZI563+AAD563+AAY563+ABT563+ACO563+ADJ563+AEE563+AEZ563+AFU563+AGP563+AHK563+AIF563+AJA563+AJV563+AKQ563+ALL563+AMG563+ANB563+ANW563+AOR563+APM563+AQH563+ARC563+ARX563+ASS563+ATN563+AUI563</f>
        <v>1675</v>
      </c>
      <c r="AVE563" s="41">
        <f t="shared" si="254"/>
        <v>1675</v>
      </c>
      <c r="AVF563" s="21">
        <f t="shared" si="254"/>
        <v>97124808</v>
      </c>
      <c r="AVG563" s="21">
        <f t="shared" si="254"/>
        <v>94711200</v>
      </c>
      <c r="AVH563" s="21">
        <f t="shared" si="254"/>
        <v>96081350</v>
      </c>
      <c r="AVI563" s="21">
        <f t="shared" si="254"/>
        <v>89479966.140000001</v>
      </c>
      <c r="AVJ563" s="21">
        <f t="shared" si="254"/>
        <v>87817251.75</v>
      </c>
      <c r="AVK563" s="21">
        <f t="shared" si="254"/>
        <v>89462101.75</v>
      </c>
      <c r="AVL563" s="21"/>
      <c r="AVM563" s="21"/>
      <c r="AVN563" s="21"/>
      <c r="AVO563" s="21"/>
      <c r="AVP563" s="21"/>
      <c r="AVQ563" s="21"/>
      <c r="AVR563" s="21">
        <f t="shared" ref="AVR563:AVW576" si="255">AA563+AV563+BQ563+CL563+DG563+EB563+EW563+FR563+GM563+HH563+IC563+IX563+JS563+KN563+LI563+MD563+MY563+NT563+OO563+PJ563+QE563+QZ563+RU563+SP563+TK563+UF563+VA563+VV563+WQ563+XL563+YG563+ZB563+ZW563+AAR563+ABM563+ACH563+ADC563+ADX563+AES563+AFN563+AGI563+AHD563+AHY563+AIT563+AJO563+AKJ563+ALE563+ALZ563+AMU563+ANP563+AOK563+APF563+AQA563+AQV563+ARQ563+ASL563+ATG563+AUB563+AUW563</f>
        <v>99165156.900000006</v>
      </c>
      <c r="AVS563" s="21">
        <f t="shared" si="255"/>
        <v>100817523.81</v>
      </c>
      <c r="AVT563" s="21">
        <f t="shared" si="255"/>
        <v>101990464.84</v>
      </c>
      <c r="AVU563" s="21">
        <f t="shared" si="255"/>
        <v>40188167.700000003</v>
      </c>
      <c r="AVV563" s="21">
        <f t="shared" si="255"/>
        <v>36659876.369999997</v>
      </c>
      <c r="AVW563" s="21">
        <f t="shared" si="255"/>
        <v>37877957.859999999</v>
      </c>
    </row>
    <row r="564" spans="1:1271" ht="36">
      <c r="A564" s="64" t="s">
        <v>67</v>
      </c>
      <c r="B564" s="8" t="s">
        <v>83</v>
      </c>
      <c r="C564" s="5"/>
      <c r="D564" s="113"/>
      <c r="E564" s="96"/>
      <c r="F564" s="29">
        <f t="shared" ref="F564:H576" si="256">F18</f>
        <v>49269</v>
      </c>
      <c r="G564" s="29">
        <f t="shared" si="256"/>
        <v>49732</v>
      </c>
      <c r="H564" s="29">
        <f t="shared" si="256"/>
        <v>50442</v>
      </c>
      <c r="I564" s="21">
        <f t="shared" ref="I564:K576" si="257">F153</f>
        <v>43859.16</v>
      </c>
      <c r="J564" s="21">
        <f t="shared" si="257"/>
        <v>44526.16</v>
      </c>
      <c r="K564" s="21">
        <f t="shared" si="257"/>
        <v>45320.160000000003</v>
      </c>
      <c r="L564" s="23">
        <v>188</v>
      </c>
      <c r="M564" s="23">
        <v>169</v>
      </c>
      <c r="N564" s="23">
        <v>169</v>
      </c>
      <c r="O564" s="21">
        <f t="shared" ref="O564:O576" si="258">$F564*L564</f>
        <v>9262572</v>
      </c>
      <c r="P564" s="21">
        <f t="shared" ref="P564:P576" si="259">$G564*M564</f>
        <v>8404708</v>
      </c>
      <c r="Q564" s="21">
        <f t="shared" ref="Q564:Q576" si="260">$H564*N564</f>
        <v>8524698</v>
      </c>
      <c r="R564" s="21">
        <f t="shared" ref="R564:R576" si="261">$I564*L564</f>
        <v>8245522.0800000001</v>
      </c>
      <c r="S564" s="21">
        <f t="shared" ref="S564:S576" si="262">$J564*M564</f>
        <v>7524921.04</v>
      </c>
      <c r="T564" s="21">
        <f t="shared" ref="T564:T576" si="263">$K564*N564</f>
        <v>7659107.04</v>
      </c>
      <c r="U564" s="21">
        <f t="shared" ref="U564:U576" si="264">$F564*U$591</f>
        <v>51049.66</v>
      </c>
      <c r="V564" s="21">
        <f t="shared" ref="V564:V576" si="265">$G564*V$591</f>
        <v>52448.69</v>
      </c>
      <c r="W564" s="21">
        <f t="shared" ref="W564:W576" si="266">$H564*W$591</f>
        <v>56002.37</v>
      </c>
      <c r="X564" s="21">
        <f t="shared" ref="X564:X576" si="267">$I564*X$591</f>
        <v>12447.97</v>
      </c>
      <c r="Y564" s="21">
        <f t="shared" ref="Y564:Y576" si="268">$J564*Y$591</f>
        <v>20998.67</v>
      </c>
      <c r="Z564" s="21">
        <f t="shared" ref="Z564:Z576" si="269">$K564*Z$591</f>
        <v>19728.04</v>
      </c>
      <c r="AA564" s="21">
        <f t="shared" ref="AA564:AA576" si="270">L564*U564</f>
        <v>9597336.0800000001</v>
      </c>
      <c r="AB564" s="21">
        <f t="shared" si="133"/>
        <v>8863828.6099999994</v>
      </c>
      <c r="AC564" s="21">
        <f t="shared" si="133"/>
        <v>9464400.5299999993</v>
      </c>
      <c r="AD564" s="21">
        <f t="shared" ref="AD564:AD576" si="271">L564*X564</f>
        <v>2340218.36</v>
      </c>
      <c r="AE564" s="21">
        <f t="shared" si="134"/>
        <v>3548775.23</v>
      </c>
      <c r="AF564" s="21">
        <f t="shared" si="134"/>
        <v>3334038.76</v>
      </c>
      <c r="AG564" s="109">
        <f>343+1</f>
        <v>344</v>
      </c>
      <c r="AH564" s="23">
        <v>329</v>
      </c>
      <c r="AI564" s="23">
        <v>329</v>
      </c>
      <c r="AJ564" s="21">
        <f t="shared" ref="AJ564:AJ576" si="272">$F564*AG564</f>
        <v>16948536</v>
      </c>
      <c r="AK564" s="21">
        <f t="shared" ref="AK564:AK576" si="273">$G564*AH564</f>
        <v>16361828</v>
      </c>
      <c r="AL564" s="21">
        <f t="shared" ref="AL564:AL576" si="274">$H564*AI564</f>
        <v>16595418</v>
      </c>
      <c r="AM564" s="21">
        <f t="shared" ref="AM564:AM576" si="275">$I564*AG564</f>
        <v>15087551.039999999</v>
      </c>
      <c r="AN564" s="21">
        <f t="shared" ref="AN564:AN576" si="276">$J564*AH564</f>
        <v>14649106.640000001</v>
      </c>
      <c r="AO564" s="21">
        <f t="shared" ref="AO564:AO576" si="277">$K564*AI564</f>
        <v>14910332.640000001</v>
      </c>
      <c r="AP564" s="21">
        <f t="shared" ref="AP564:AP576" si="278">$F564*AP$591</f>
        <v>56265.56</v>
      </c>
      <c r="AQ564" s="21">
        <f t="shared" ref="AQ564:AQ576" si="279">$G564*AQ$591</f>
        <v>52298.58</v>
      </c>
      <c r="AR564" s="21">
        <f t="shared" ref="AR564:AR576" si="280">$H564*AR$591</f>
        <v>55735.67</v>
      </c>
      <c r="AS564" s="21">
        <f t="shared" ref="AS564:AS576" si="281">$I564*AS$591</f>
        <v>19382.439999999999</v>
      </c>
      <c r="AT564" s="21">
        <f t="shared" ref="AT564:AT576" si="282">$J564*AT$591</f>
        <v>19552.099999999999</v>
      </c>
      <c r="AU564" s="21">
        <f t="shared" ref="AU564:AU576" si="283">$K564*AU$591</f>
        <v>18814.2</v>
      </c>
      <c r="AV564" s="21">
        <f t="shared" ref="AV564:AV576" si="284">AG564*AP564</f>
        <v>19355352.640000001</v>
      </c>
      <c r="AW564" s="21">
        <f t="shared" si="135"/>
        <v>17206232.82</v>
      </c>
      <c r="AX564" s="21">
        <f t="shared" si="135"/>
        <v>18337035.43</v>
      </c>
      <c r="AY564" s="21">
        <f t="shared" ref="AY564:AY576" si="285">AG564*AS564</f>
        <v>6667559.3600000003</v>
      </c>
      <c r="AZ564" s="21">
        <f t="shared" si="136"/>
        <v>6432640.9000000004</v>
      </c>
      <c r="BA564" s="21">
        <f t="shared" si="136"/>
        <v>6189871.7999999998</v>
      </c>
      <c r="BB564" s="23">
        <v>261</v>
      </c>
      <c r="BC564" s="23">
        <v>276</v>
      </c>
      <c r="BD564" s="23">
        <v>276</v>
      </c>
      <c r="BE564" s="21">
        <f t="shared" ref="BE564:BE576" si="286">$F564*BB564</f>
        <v>12859209</v>
      </c>
      <c r="BF564" s="21">
        <f t="shared" ref="BF564:BF576" si="287">$G564*BC564</f>
        <v>13726032</v>
      </c>
      <c r="BG564" s="21">
        <f t="shared" ref="BG564:BG576" si="288">$H564*BD564</f>
        <v>13921992</v>
      </c>
      <c r="BH564" s="21">
        <f t="shared" ref="BH564:BH576" si="289">$I564*BB564</f>
        <v>11447240.76</v>
      </c>
      <c r="BI564" s="21">
        <f t="shared" ref="BI564:BI576" si="290">$J564*BC564</f>
        <v>12289220.16</v>
      </c>
      <c r="BJ564" s="21">
        <f t="shared" ref="BJ564:BJ576" si="291">$K564*BD564</f>
        <v>12508364.16</v>
      </c>
      <c r="BK564" s="21">
        <f t="shared" ref="BK564:BK576" si="292">$F564*BK$591</f>
        <v>49463.49</v>
      </c>
      <c r="BL564" s="21">
        <f t="shared" ref="BL564:BL576" si="293">$G564*BL$591</f>
        <v>52506.16</v>
      </c>
      <c r="BM564" s="21">
        <f t="shared" ref="BM564:BM576" si="294">$H564*BM$591</f>
        <v>56104.35</v>
      </c>
      <c r="BN564" s="21">
        <f t="shared" ref="BN564:BN576" si="295">$I564*BN$591</f>
        <v>16214.5</v>
      </c>
      <c r="BO564" s="21">
        <f t="shared" ref="BO564:BO576" si="296">$J564*BO$591</f>
        <v>19207.310000000001</v>
      </c>
      <c r="BP564" s="21">
        <f t="shared" ref="BP564:BP576" si="297">$K564*BP$591</f>
        <v>17940.84</v>
      </c>
      <c r="BQ564" s="21">
        <f t="shared" ref="BQ564:BQ576" si="298">BB564*BK564</f>
        <v>12909970.890000001</v>
      </c>
      <c r="BR564" s="21">
        <f t="shared" si="137"/>
        <v>14491700.16</v>
      </c>
      <c r="BS564" s="21">
        <f t="shared" si="137"/>
        <v>15484800.6</v>
      </c>
      <c r="BT564" s="21">
        <f t="shared" ref="BT564:BT576" si="299">BB564*BN564</f>
        <v>4231984.5</v>
      </c>
      <c r="BU564" s="21">
        <f t="shared" si="138"/>
        <v>5301217.5599999996</v>
      </c>
      <c r="BV564" s="21">
        <f t="shared" si="138"/>
        <v>4951671.84</v>
      </c>
      <c r="BW564" s="23">
        <v>23</v>
      </c>
      <c r="BX564" s="23">
        <v>23</v>
      </c>
      <c r="BY564" s="23">
        <v>23</v>
      </c>
      <c r="BZ564" s="21">
        <f t="shared" ref="BZ564:BZ576" si="300">$F564*BW564</f>
        <v>1133187</v>
      </c>
      <c r="CA564" s="21">
        <f t="shared" ref="CA564:CA576" si="301">$G564*BX564</f>
        <v>1143836</v>
      </c>
      <c r="CB564" s="21">
        <f t="shared" ref="CB564:CB576" si="302">$H564*BY564</f>
        <v>1160166</v>
      </c>
      <c r="CC564" s="21">
        <f t="shared" ref="CC564:CC576" si="303">$I564*BW564</f>
        <v>1008760.68</v>
      </c>
      <c r="CD564" s="21">
        <f t="shared" ref="CD564:CD576" si="304">$J564*BX564</f>
        <v>1024101.68</v>
      </c>
      <c r="CE564" s="21">
        <f t="shared" ref="CE564:CE576" si="305">$K564*BY564</f>
        <v>1042363.68</v>
      </c>
      <c r="CF564" s="21">
        <f t="shared" ref="CF564:CF576" si="306">$F564*CF$591</f>
        <v>49656.83</v>
      </c>
      <c r="CG564" s="21">
        <f t="shared" ref="CG564:CG576" si="307">$G564*CG$591</f>
        <v>86670.69</v>
      </c>
      <c r="CH564" s="21">
        <f t="shared" ref="CH564:CH576" si="308">$H564*CH$591</f>
        <v>2987.72</v>
      </c>
      <c r="CI564" s="21">
        <f t="shared" ref="CI564:CI576" si="309">$I564*CI$591</f>
        <v>25415.34</v>
      </c>
      <c r="CJ564" s="21">
        <f t="shared" ref="CJ564:CJ576" si="310">$J564*CJ$591</f>
        <v>21841.94</v>
      </c>
      <c r="CK564" s="21">
        <f t="shared" ref="CK564:CK576" si="311">$K564*CK$591</f>
        <v>71217.27</v>
      </c>
      <c r="CL564" s="21">
        <f t="shared" ref="CL564:CL576" si="312">BW564*CF564</f>
        <v>1142107.0900000001</v>
      </c>
      <c r="CM564" s="21">
        <f t="shared" si="139"/>
        <v>1993425.87</v>
      </c>
      <c r="CN564" s="21">
        <f t="shared" si="139"/>
        <v>68717.56</v>
      </c>
      <c r="CO564" s="21">
        <f t="shared" ref="CO564:CO576" si="313">BW564*CI564</f>
        <v>584552.81999999995</v>
      </c>
      <c r="CP564" s="21">
        <f t="shared" si="140"/>
        <v>502364.62</v>
      </c>
      <c r="CQ564" s="21">
        <f t="shared" si="140"/>
        <v>1637997.21</v>
      </c>
      <c r="CR564" s="109">
        <f>138+1</f>
        <v>139</v>
      </c>
      <c r="CS564" s="23">
        <v>131</v>
      </c>
      <c r="CT564" s="23">
        <v>131</v>
      </c>
      <c r="CU564" s="21">
        <f t="shared" ref="CU564:CU576" si="314">$F564*CR564</f>
        <v>6848391</v>
      </c>
      <c r="CV564" s="21">
        <f t="shared" ref="CV564:CV576" si="315">$G564*CS564</f>
        <v>6514892</v>
      </c>
      <c r="CW564" s="21">
        <f t="shared" ref="CW564:CW576" si="316">$H564*CT564</f>
        <v>6607902</v>
      </c>
      <c r="CX564" s="21">
        <f t="shared" ref="CX564:CX576" si="317">$I564*CR564</f>
        <v>6096423.2400000002</v>
      </c>
      <c r="CY564" s="21">
        <f t="shared" ref="CY564:CY576" si="318">$J564*CS564</f>
        <v>5832926.96</v>
      </c>
      <c r="CZ564" s="21">
        <f t="shared" ref="CZ564:CZ576" si="319">$K564*CT564</f>
        <v>5936940.96</v>
      </c>
      <c r="DA564" s="21">
        <f t="shared" ref="DA564:DA576" si="320">$F564*DA$591</f>
        <v>49420.14</v>
      </c>
      <c r="DB564" s="21">
        <f t="shared" ref="DB564:DB576" si="321">$G564*DB$591</f>
        <v>51701.53</v>
      </c>
      <c r="DC564" s="21">
        <f t="shared" ref="DC564:DC576" si="322">$H564*DC$591</f>
        <v>54677.86</v>
      </c>
      <c r="DD564" s="21">
        <f t="shared" ref="DD564:DD576" si="323">$I564*DD$591</f>
        <v>22909</v>
      </c>
      <c r="DE564" s="21">
        <f t="shared" ref="DE564:DE576" si="324">$J564*DE$591</f>
        <v>22751.97</v>
      </c>
      <c r="DF564" s="21">
        <f t="shared" ref="DF564:DF576" si="325">$K564*DF$591</f>
        <v>21780.76</v>
      </c>
      <c r="DG564" s="21">
        <f t="shared" ref="DG564:DG576" si="326">CR564*DA564</f>
        <v>6869399.46</v>
      </c>
      <c r="DH564" s="21">
        <f t="shared" si="141"/>
        <v>6772900.4299999997</v>
      </c>
      <c r="DI564" s="21">
        <f t="shared" si="141"/>
        <v>7162799.6600000001</v>
      </c>
      <c r="DJ564" s="21">
        <f t="shared" ref="DJ564:DJ576" si="327">CR564*DD564</f>
        <v>3184351</v>
      </c>
      <c r="DK564" s="21">
        <f t="shared" si="142"/>
        <v>2980508.07</v>
      </c>
      <c r="DL564" s="21">
        <f t="shared" si="142"/>
        <v>2853279.56</v>
      </c>
      <c r="DM564" s="109">
        <f>104+1</f>
        <v>105</v>
      </c>
      <c r="DN564" s="23">
        <v>100</v>
      </c>
      <c r="DO564" s="23">
        <v>100</v>
      </c>
      <c r="DP564" s="21">
        <f t="shared" ref="DP564:DP576" si="328">$F564*DM564</f>
        <v>5173245</v>
      </c>
      <c r="DQ564" s="21">
        <f t="shared" ref="DQ564:DQ576" si="329">$G564*DN564</f>
        <v>4973200</v>
      </c>
      <c r="DR564" s="21">
        <f t="shared" ref="DR564:DR576" si="330">$H564*DO564</f>
        <v>5044200</v>
      </c>
      <c r="DS564" s="21">
        <f t="shared" ref="DS564:DS576" si="331">$I564*DM564</f>
        <v>4605211.8</v>
      </c>
      <c r="DT564" s="21">
        <f t="shared" ref="DT564:DT576" si="332">$J564*DN564</f>
        <v>4452616</v>
      </c>
      <c r="DU564" s="21">
        <f t="shared" ref="DU564:DU576" si="333">$K564*DO564</f>
        <v>4532016</v>
      </c>
      <c r="DV564" s="21">
        <f t="shared" ref="DV564:DV576" si="334">$F564*DV$591</f>
        <v>49449.7</v>
      </c>
      <c r="DW564" s="21">
        <f t="shared" ref="DW564:DW576" si="335">$G564*DW$591</f>
        <v>52415.89</v>
      </c>
      <c r="DX564" s="21">
        <f t="shared" ref="DX564:DX576" si="336">$H564*DX$591</f>
        <v>55944.37</v>
      </c>
      <c r="DY564" s="21">
        <f t="shared" ref="DY564:DY576" si="337">$I564*DY$591</f>
        <v>24282.82</v>
      </c>
      <c r="DZ564" s="21">
        <f t="shared" ref="DZ564:DZ576" si="338">$J564*DZ$591</f>
        <v>24257.119999999999</v>
      </c>
      <c r="EA564" s="21">
        <f t="shared" ref="EA564:EA576" si="339">$K564*EA$591</f>
        <v>23395.42</v>
      </c>
      <c r="EB564" s="21">
        <f t="shared" ref="EB564:EB576" si="340">DM564*DV564</f>
        <v>5192218.5</v>
      </c>
      <c r="EC564" s="21">
        <f t="shared" si="143"/>
        <v>5241589</v>
      </c>
      <c r="ED564" s="21">
        <f t="shared" si="143"/>
        <v>5594437</v>
      </c>
      <c r="EE564" s="21">
        <f t="shared" ref="EE564:EE576" si="341">DM564*DY564</f>
        <v>2549696.1</v>
      </c>
      <c r="EF564" s="21">
        <f t="shared" si="144"/>
        <v>2425712</v>
      </c>
      <c r="EG564" s="21">
        <f t="shared" si="144"/>
        <v>2339542</v>
      </c>
      <c r="EH564" s="23"/>
      <c r="EI564" s="23"/>
      <c r="EJ564" s="23"/>
      <c r="EK564" s="21">
        <f t="shared" ref="EK564:EK576" si="342">$F564*EH564</f>
        <v>0</v>
      </c>
      <c r="EL564" s="21">
        <f t="shared" ref="EL564:EL576" si="343">$G564*EI564</f>
        <v>0</v>
      </c>
      <c r="EM564" s="21">
        <f t="shared" ref="EM564:EM576" si="344">$H564*EJ564</f>
        <v>0</v>
      </c>
      <c r="EN564" s="21">
        <f t="shared" ref="EN564:EN576" si="345">$I564*EH564</f>
        <v>0</v>
      </c>
      <c r="EO564" s="21">
        <f t="shared" ref="EO564:EO576" si="346">$J564*EI564</f>
        <v>0</v>
      </c>
      <c r="EP564" s="21">
        <f t="shared" ref="EP564:EP576" si="347">$K564*EJ564</f>
        <v>0</v>
      </c>
      <c r="EQ564" s="21">
        <f t="shared" ref="EQ564:EQ576" si="348">$F564*EQ$591</f>
        <v>0</v>
      </c>
      <c r="ER564" s="21">
        <f t="shared" ref="ER564:ER576" si="349">$G564*ER$591</f>
        <v>0</v>
      </c>
      <c r="ES564" s="21">
        <f t="shared" ref="ES564:ES576" si="350">$H564*ES$591</f>
        <v>0</v>
      </c>
      <c r="ET564" s="21">
        <f t="shared" ref="ET564:ET576" si="351">$I564*ET$591</f>
        <v>0</v>
      </c>
      <c r="EU564" s="21">
        <f t="shared" ref="EU564:EU576" si="352">$J564*EU$591</f>
        <v>0</v>
      </c>
      <c r="EV564" s="21">
        <f t="shared" ref="EV564:EV576" si="353">$K564*EV$591</f>
        <v>0</v>
      </c>
      <c r="EW564" s="21">
        <f t="shared" ref="EW564:EW576" si="354">EH564*EQ564</f>
        <v>0</v>
      </c>
      <c r="EX564" s="21">
        <f t="shared" si="145"/>
        <v>0</v>
      </c>
      <c r="EY564" s="21">
        <f t="shared" si="145"/>
        <v>0</v>
      </c>
      <c r="EZ564" s="21">
        <f t="shared" ref="EZ564:EZ576" si="355">EH564*ET564</f>
        <v>0</v>
      </c>
      <c r="FA564" s="21">
        <f t="shared" si="146"/>
        <v>0</v>
      </c>
      <c r="FB564" s="21">
        <f t="shared" si="146"/>
        <v>0</v>
      </c>
      <c r="FC564" s="110">
        <v>114</v>
      </c>
      <c r="FD564" s="110">
        <v>140</v>
      </c>
      <c r="FE564" s="110">
        <v>140</v>
      </c>
      <c r="FF564" s="21">
        <f t="shared" ref="FF564:FF576" si="356">$F564*FC564</f>
        <v>5616666</v>
      </c>
      <c r="FG564" s="21">
        <f t="shared" ref="FG564:FG576" si="357">$G564*FD564</f>
        <v>6962480</v>
      </c>
      <c r="FH564" s="21">
        <f t="shared" ref="FH564:FH576" si="358">$H564*FE564</f>
        <v>7061880</v>
      </c>
      <c r="FI564" s="21">
        <f t="shared" ref="FI564:FI576" si="359">$I564*FC564</f>
        <v>4999944.24</v>
      </c>
      <c r="FJ564" s="21">
        <f t="shared" ref="FJ564:FJ576" si="360">$J564*FD564</f>
        <v>6233662.4000000004</v>
      </c>
      <c r="FK564" s="21">
        <f t="shared" ref="FK564:FK576" si="361">$K564*FE564</f>
        <v>6344822.4000000004</v>
      </c>
      <c r="FL564" s="21">
        <f t="shared" ref="FL564:FL576" si="362">$F564*FL$591</f>
        <v>50477.26</v>
      </c>
      <c r="FM564" s="21">
        <f t="shared" ref="FM564:FM576" si="363">$G564*FM$591</f>
        <v>51736.31</v>
      </c>
      <c r="FN564" s="21">
        <f t="shared" ref="FN564:FN576" si="364">$H564*FN$591</f>
        <v>54738.59</v>
      </c>
      <c r="FO564" s="21">
        <f t="shared" ref="FO564:FO576" si="365">$I564*FO$591</f>
        <v>19895.02</v>
      </c>
      <c r="FP564" s="21">
        <f t="shared" ref="FP564:FP576" si="366">$J564*FP$591</f>
        <v>18220.169999999998</v>
      </c>
      <c r="FQ564" s="21">
        <f t="shared" ref="FQ564:FQ576" si="367">$K564*FQ$591</f>
        <v>17597.91</v>
      </c>
      <c r="FR564" s="21">
        <f t="shared" ref="FR564:FR576" si="368">FC564*FL564</f>
        <v>5754407.6399999997</v>
      </c>
      <c r="FS564" s="21">
        <f t="shared" si="147"/>
        <v>7243083.4000000004</v>
      </c>
      <c r="FT564" s="21">
        <f t="shared" si="147"/>
        <v>7663402.5999999996</v>
      </c>
      <c r="FU564" s="21">
        <f t="shared" ref="FU564:FU576" si="369">FC564*FO564</f>
        <v>2268032.2799999998</v>
      </c>
      <c r="FV564" s="21">
        <f t="shared" si="148"/>
        <v>2550823.7999999998</v>
      </c>
      <c r="FW564" s="21">
        <f t="shared" si="148"/>
        <v>2463707.4</v>
      </c>
      <c r="FX564" s="23">
        <f>119-119</f>
        <v>0</v>
      </c>
      <c r="FY564" s="23">
        <f t="shared" ref="FY564:FZ564" si="370">119-119</f>
        <v>0</v>
      </c>
      <c r="FZ564" s="23">
        <f t="shared" si="370"/>
        <v>0</v>
      </c>
      <c r="GA564" s="21">
        <f t="shared" ref="GA564:GA576" si="371">$F564*FX564</f>
        <v>0</v>
      </c>
      <c r="GB564" s="21">
        <f t="shared" ref="GB564:GB576" si="372">$G564*FY564</f>
        <v>0</v>
      </c>
      <c r="GC564" s="21">
        <f t="shared" ref="GC564:GC576" si="373">$H564*FZ564</f>
        <v>0</v>
      </c>
      <c r="GD564" s="21">
        <f t="shared" ref="GD564:GD576" si="374">$I564*FX564</f>
        <v>0</v>
      </c>
      <c r="GE564" s="21">
        <f t="shared" ref="GE564:GE576" si="375">$J564*FY564</f>
        <v>0</v>
      </c>
      <c r="GF564" s="21">
        <f t="shared" ref="GF564:GF576" si="376">$K564*FZ564</f>
        <v>0</v>
      </c>
      <c r="GG564" s="21">
        <f t="shared" ref="GG564:GG576" si="377">$F564*GG$591</f>
        <v>0</v>
      </c>
      <c r="GH564" s="21">
        <f t="shared" ref="GH564:GH576" si="378">$G564*GH$591</f>
        <v>0</v>
      </c>
      <c r="GI564" s="21">
        <f t="shared" ref="GI564:GI576" si="379">$H564*GI$591</f>
        <v>0</v>
      </c>
      <c r="GJ564" s="21">
        <f t="shared" ref="GJ564:GJ576" si="380">$I564*GJ$591</f>
        <v>0</v>
      </c>
      <c r="GK564" s="21">
        <f t="shared" ref="GK564:GK576" si="381">$J564*GK$591</f>
        <v>0</v>
      </c>
      <c r="GL564" s="21">
        <f t="shared" ref="GL564:GL576" si="382">$K564*GL$591</f>
        <v>0</v>
      </c>
      <c r="GM564" s="21">
        <f t="shared" ref="GM564:GM576" si="383">FX564*GG564</f>
        <v>0</v>
      </c>
      <c r="GN564" s="21">
        <f t="shared" si="150"/>
        <v>0</v>
      </c>
      <c r="GO564" s="21">
        <f t="shared" si="150"/>
        <v>0</v>
      </c>
      <c r="GP564" s="21">
        <f t="shared" ref="GP564:GP576" si="384">FX564*GJ564</f>
        <v>0</v>
      </c>
      <c r="GQ564" s="21">
        <f t="shared" si="151"/>
        <v>0</v>
      </c>
      <c r="GR564" s="21">
        <f t="shared" si="151"/>
        <v>0</v>
      </c>
      <c r="GS564" s="109">
        <f>131+1</f>
        <v>132</v>
      </c>
      <c r="GT564" s="110">
        <v>121</v>
      </c>
      <c r="GU564" s="110">
        <v>121</v>
      </c>
      <c r="GV564" s="21">
        <f t="shared" ref="GV564:GV576" si="385">$F564*GS564</f>
        <v>6503508</v>
      </c>
      <c r="GW564" s="21">
        <f t="shared" ref="GW564:GW576" si="386">$G564*GT564</f>
        <v>6017572</v>
      </c>
      <c r="GX564" s="21">
        <f t="shared" ref="GX564:GX576" si="387">$H564*GU564</f>
        <v>6103482</v>
      </c>
      <c r="GY564" s="21">
        <f t="shared" ref="GY564:GY576" si="388">$I564*GS564</f>
        <v>5789409.1200000001</v>
      </c>
      <c r="GZ564" s="21">
        <f t="shared" ref="GZ564:GZ576" si="389">$J564*GT564</f>
        <v>5387665.3600000003</v>
      </c>
      <c r="HA564" s="21">
        <f t="shared" ref="HA564:HA576" si="390">$K564*GU564</f>
        <v>5483739.3600000003</v>
      </c>
      <c r="HB564" s="21">
        <f t="shared" ref="HB564:HB576" si="391">$F564*HB$591</f>
        <v>49413.64</v>
      </c>
      <c r="HC564" s="21">
        <f t="shared" ref="HC564:HC576" si="392">$G564*HC$591</f>
        <v>51655.37</v>
      </c>
      <c r="HD564" s="21">
        <f t="shared" ref="HD564:HD576" si="393">$H564*HD$591</f>
        <v>54595.87</v>
      </c>
      <c r="HE564" s="21">
        <f t="shared" ref="HE564:HE576" si="394">$I564*HE$591</f>
        <v>20990.02</v>
      </c>
      <c r="HF564" s="21">
        <f t="shared" ref="HF564:HF576" si="395">$J564*HF$591</f>
        <v>20944.78</v>
      </c>
      <c r="HG564" s="21">
        <f t="shared" ref="HG564:HG576" si="396">$K564*HG$591</f>
        <v>20146.27</v>
      </c>
      <c r="HH564" s="21">
        <f t="shared" ref="HH564:HH576" si="397">GS564*HB564</f>
        <v>6522600.4800000004</v>
      </c>
      <c r="HI564" s="21">
        <f t="shared" si="152"/>
        <v>6250299.7699999996</v>
      </c>
      <c r="HJ564" s="21">
        <f t="shared" si="152"/>
        <v>6606100.2699999996</v>
      </c>
      <c r="HK564" s="21">
        <f t="shared" ref="HK564:HK576" si="398">GS564*HE564</f>
        <v>2770682.64</v>
      </c>
      <c r="HL564" s="21">
        <f t="shared" si="153"/>
        <v>2534318.38</v>
      </c>
      <c r="HM564" s="21">
        <f t="shared" si="153"/>
        <v>2437698.67</v>
      </c>
      <c r="HN564" s="110">
        <v>224</v>
      </c>
      <c r="HO564" s="110">
        <v>253</v>
      </c>
      <c r="HP564" s="110">
        <v>253</v>
      </c>
      <c r="HQ564" s="21">
        <f t="shared" ref="HQ564:HQ576" si="399">$F564*HN564</f>
        <v>11036256</v>
      </c>
      <c r="HR564" s="21">
        <f t="shared" ref="HR564:HR576" si="400">$G564*HO564</f>
        <v>12582196</v>
      </c>
      <c r="HS564" s="21">
        <f t="shared" ref="HS564:HS576" si="401">$H564*HP564</f>
        <v>12761826</v>
      </c>
      <c r="HT564" s="21">
        <f t="shared" ref="HT564:HT576" si="402">$I564*HN564</f>
        <v>9824451.8399999999</v>
      </c>
      <c r="HU564" s="21">
        <f t="shared" ref="HU564:HU576" si="403">$J564*HO564</f>
        <v>11265118.48</v>
      </c>
      <c r="HV564" s="21">
        <f t="shared" ref="HV564:HV576" si="404">$K564*HP564</f>
        <v>11466000.48</v>
      </c>
      <c r="HW564" s="21">
        <f t="shared" ref="HW564:HW576" si="405">$F564*HW$591</f>
        <v>50788.72</v>
      </c>
      <c r="HX564" s="21">
        <f t="shared" ref="HX564:HX576" si="406">$G564*HX$591</f>
        <v>52232.29</v>
      </c>
      <c r="HY564" s="21">
        <f t="shared" ref="HY564:HY576" si="407">$H564*HY$591</f>
        <v>55618.38</v>
      </c>
      <c r="HZ564" s="21">
        <f t="shared" ref="HZ564:HZ576" si="408">$I564*HZ$591</f>
        <v>24990.57</v>
      </c>
      <c r="IA564" s="21">
        <f t="shared" ref="IA564:IA576" si="409">$J564*IA$591</f>
        <v>20356.060000000001</v>
      </c>
      <c r="IB564" s="21">
        <f t="shared" ref="IB564:IB576" si="410">$K564*IB$591</f>
        <v>19343.38</v>
      </c>
      <c r="IC564" s="21">
        <f t="shared" ref="IC564:IC576" si="411">HN564*HW564</f>
        <v>11376673.279999999</v>
      </c>
      <c r="ID564" s="21">
        <f t="shared" si="154"/>
        <v>13214769.369999999</v>
      </c>
      <c r="IE564" s="21">
        <f t="shared" si="154"/>
        <v>14071450.140000001</v>
      </c>
      <c r="IF564" s="21">
        <f t="shared" ref="IF564:IF576" si="412">HN564*HZ564</f>
        <v>5597887.6799999997</v>
      </c>
      <c r="IG564" s="21">
        <f t="shared" si="155"/>
        <v>5150083.18</v>
      </c>
      <c r="IH564" s="21">
        <f t="shared" si="155"/>
        <v>4893875.1399999997</v>
      </c>
      <c r="II564" s="109">
        <f>167+4</f>
        <v>171</v>
      </c>
      <c r="IJ564" s="23">
        <v>170</v>
      </c>
      <c r="IK564" s="23">
        <v>170</v>
      </c>
      <c r="IL564" s="21">
        <f t="shared" ref="IL564:IL576" si="413">$F564*II564</f>
        <v>8424999</v>
      </c>
      <c r="IM564" s="21">
        <f t="shared" ref="IM564:IM576" si="414">$G564*IJ564</f>
        <v>8454440</v>
      </c>
      <c r="IN564" s="21">
        <f t="shared" ref="IN564:IN576" si="415">$H564*IK564</f>
        <v>8575140</v>
      </c>
      <c r="IO564" s="21">
        <f t="shared" ref="IO564:IO576" si="416">$I564*II564</f>
        <v>7499916.3600000003</v>
      </c>
      <c r="IP564" s="21">
        <f t="shared" ref="IP564:IP576" si="417">$J564*IJ564</f>
        <v>7569447.2000000002</v>
      </c>
      <c r="IQ564" s="21">
        <f t="shared" ref="IQ564:IQ576" si="418">$K564*IK564</f>
        <v>7704427.2000000002</v>
      </c>
      <c r="IR564" s="21">
        <f t="shared" ref="IR564:IR576" si="419">$F564*IR$591</f>
        <v>49436.26</v>
      </c>
      <c r="IS564" s="21">
        <f t="shared" ref="IS564:IS576" si="420">$G564*IS$591</f>
        <v>51851.18</v>
      </c>
      <c r="IT564" s="21">
        <f t="shared" ref="IT564:IT576" si="421">$H564*IT$591</f>
        <v>54942.94</v>
      </c>
      <c r="IU564" s="21">
        <f t="shared" ref="IU564:IU576" si="422">$I564*IU$591</f>
        <v>21689.9</v>
      </c>
      <c r="IV564" s="21">
        <f t="shared" ref="IV564:IV576" si="423">$J564*IV$591</f>
        <v>18971.82</v>
      </c>
      <c r="IW564" s="21">
        <f t="shared" ref="IW564:IW576" si="424">$K564*IW$591</f>
        <v>17996.27</v>
      </c>
      <c r="IX564" s="21">
        <f t="shared" ref="IX564:IX576" si="425">II564*IR564</f>
        <v>8453600.4600000009</v>
      </c>
      <c r="IY564" s="21">
        <f t="shared" si="156"/>
        <v>8814700.5999999996</v>
      </c>
      <c r="IZ564" s="21">
        <f t="shared" si="156"/>
        <v>9340299.8000000007</v>
      </c>
      <c r="JA564" s="21">
        <f t="shared" ref="JA564:JA576" si="426">II564*IU564</f>
        <v>3708972.9</v>
      </c>
      <c r="JB564" s="21">
        <f t="shared" si="157"/>
        <v>3225209.4</v>
      </c>
      <c r="JC564" s="21">
        <f t="shared" si="157"/>
        <v>3059365.9</v>
      </c>
      <c r="JD564" s="23"/>
      <c r="JE564" s="23"/>
      <c r="JF564" s="23"/>
      <c r="JG564" s="21">
        <f t="shared" ref="JG564:JG576" si="427">$F564*JD564</f>
        <v>0</v>
      </c>
      <c r="JH564" s="21">
        <f t="shared" ref="JH564:JH576" si="428">$G564*JE564</f>
        <v>0</v>
      </c>
      <c r="JI564" s="21">
        <f t="shared" ref="JI564:JI576" si="429">$H564*JF564</f>
        <v>0</v>
      </c>
      <c r="JJ564" s="21">
        <f t="shared" ref="JJ564:JJ576" si="430">$I564*JD564</f>
        <v>0</v>
      </c>
      <c r="JK564" s="21">
        <f t="shared" ref="JK564:JK576" si="431">$J564*JE564</f>
        <v>0</v>
      </c>
      <c r="JL564" s="21">
        <f t="shared" ref="JL564:JL576" si="432">$K564*JF564</f>
        <v>0</v>
      </c>
      <c r="JM564" s="21">
        <f t="shared" ref="JM564:JM576" si="433">$F564*JM$591</f>
        <v>49439.65</v>
      </c>
      <c r="JN564" s="21">
        <f t="shared" ref="JN564:JN576" si="434">$G564*JN$591</f>
        <v>51703.53</v>
      </c>
      <c r="JO564" s="21">
        <f t="shared" ref="JO564:JO576" si="435">$H564*JO$591</f>
        <v>54679.57</v>
      </c>
      <c r="JP564" s="21">
        <f t="shared" ref="JP564:JP576" si="436">$I564*JP$591</f>
        <v>29653.11</v>
      </c>
      <c r="JQ564" s="21">
        <f t="shared" ref="JQ564:JQ576" si="437">$J564*JQ$591</f>
        <v>26598.67</v>
      </c>
      <c r="JR564" s="21">
        <f t="shared" ref="JR564:JR576" si="438">$K564*JR$591</f>
        <v>26010.26</v>
      </c>
      <c r="JS564" s="21">
        <f t="shared" ref="JS564:JS576" si="439">JD564*JM564</f>
        <v>0</v>
      </c>
      <c r="JT564" s="21">
        <f t="shared" si="158"/>
        <v>0</v>
      </c>
      <c r="JU564" s="21">
        <f t="shared" si="158"/>
        <v>0</v>
      </c>
      <c r="JV564" s="21">
        <f t="shared" ref="JV564:JV576" si="440">JD564*JP564</f>
        <v>0</v>
      </c>
      <c r="JW564" s="21">
        <f t="shared" si="159"/>
        <v>0</v>
      </c>
      <c r="JX564" s="21">
        <f t="shared" si="159"/>
        <v>0</v>
      </c>
      <c r="JY564" s="23">
        <v>201</v>
      </c>
      <c r="JZ564" s="23">
        <v>202</v>
      </c>
      <c r="KA564" s="23">
        <v>202</v>
      </c>
      <c r="KB564" s="21">
        <f t="shared" ref="KB564:KB576" si="441">$F564*JY564</f>
        <v>9903069</v>
      </c>
      <c r="KC564" s="21">
        <f t="shared" ref="KC564:KC576" si="442">$G564*JZ564</f>
        <v>10045864</v>
      </c>
      <c r="KD564" s="21">
        <f t="shared" ref="KD564:KD576" si="443">$H564*KA564</f>
        <v>10189284</v>
      </c>
      <c r="KE564" s="21">
        <f t="shared" ref="KE564:KE576" si="444">$I564*JY564</f>
        <v>8815691.1600000001</v>
      </c>
      <c r="KF564" s="21">
        <f t="shared" ref="KF564:KF576" si="445">$J564*JZ564</f>
        <v>8994284.3200000003</v>
      </c>
      <c r="KG564" s="21">
        <f t="shared" ref="KG564:KG576" si="446">$K564*KA564</f>
        <v>9154672.3200000003</v>
      </c>
      <c r="KH564" s="21">
        <f t="shared" ref="KH564:KH576" si="447">$F564*KH$591</f>
        <v>49469.98</v>
      </c>
      <c r="KI564" s="21">
        <f t="shared" ref="KI564:KI576" si="448">$G564*KI$591</f>
        <v>52278.04</v>
      </c>
      <c r="KJ564" s="21">
        <f t="shared" ref="KJ564:KJ576" si="449">$H564*KJ$591</f>
        <v>55699.47</v>
      </c>
      <c r="KK564" s="21">
        <f t="shared" ref="KK564:KK576" si="450">$I564*KK$591</f>
        <v>20835.57</v>
      </c>
      <c r="KL564" s="21">
        <f t="shared" ref="KL564:KL576" si="451">$J564*KL$591</f>
        <v>18214.45</v>
      </c>
      <c r="KM564" s="21">
        <f t="shared" ref="KM564:KM576" si="452">$K564*KM$591</f>
        <v>17331.29</v>
      </c>
      <c r="KN564" s="21">
        <f t="shared" ref="KN564:KN576" si="453">JY564*KH564</f>
        <v>9943465.9800000004</v>
      </c>
      <c r="KO564" s="21">
        <f t="shared" si="160"/>
        <v>10560164.08</v>
      </c>
      <c r="KP564" s="21">
        <f t="shared" si="160"/>
        <v>11251292.939999999</v>
      </c>
      <c r="KQ564" s="21">
        <f t="shared" ref="KQ564:KQ576" si="454">JY564*KK564</f>
        <v>4187949.57</v>
      </c>
      <c r="KR564" s="21">
        <f t="shared" si="161"/>
        <v>3679318.9</v>
      </c>
      <c r="KS564" s="21">
        <f t="shared" si="161"/>
        <v>3500920.58</v>
      </c>
      <c r="KT564" s="109">
        <f>266-21</f>
        <v>245</v>
      </c>
      <c r="KU564" s="23">
        <v>274</v>
      </c>
      <c r="KV564" s="23">
        <v>274</v>
      </c>
      <c r="KW564" s="21">
        <f t="shared" ref="KW564:KW576" si="455">$F564*KT564</f>
        <v>12070905</v>
      </c>
      <c r="KX564" s="21">
        <f t="shared" ref="KX564:KX576" si="456">$G564*KU564</f>
        <v>13626568</v>
      </c>
      <c r="KY564" s="21">
        <f t="shared" ref="KY564:KY576" si="457">$H564*KV564</f>
        <v>13821108</v>
      </c>
      <c r="KZ564" s="21">
        <f t="shared" ref="KZ564:KZ576" si="458">$I564*KT564</f>
        <v>10745494.199999999</v>
      </c>
      <c r="LA564" s="21">
        <f t="shared" ref="LA564:LA576" si="459">$J564*KU564</f>
        <v>12200167.84</v>
      </c>
      <c r="LB564" s="21">
        <f t="shared" ref="LB564:LB576" si="460">$K564*KV564</f>
        <v>12417723.84</v>
      </c>
      <c r="LC564" s="21">
        <f t="shared" ref="LC564:LC576" si="461">$F564*LC$591</f>
        <v>49458.55</v>
      </c>
      <c r="LD564" s="21">
        <f t="shared" ref="LD564:LD576" si="462">$G564*LD$591</f>
        <v>51922.86</v>
      </c>
      <c r="LE564" s="21">
        <f t="shared" ref="LE564:LE576" si="463">$H564*LE$591</f>
        <v>55070.07</v>
      </c>
      <c r="LF564" s="21">
        <f t="shared" ref="LF564:LF576" si="464">$I564*LF$591</f>
        <v>18914.71</v>
      </c>
      <c r="LG564" s="21">
        <f t="shared" ref="LG564:LG576" si="465">$J564*LG$591</f>
        <v>16497.89</v>
      </c>
      <c r="LH564" s="21">
        <f t="shared" ref="LH564:LH576" si="466">$K564*LH$591</f>
        <v>15904.64</v>
      </c>
      <c r="LI564" s="21">
        <f t="shared" ref="LI564:LI576" si="467">KT564*LC564</f>
        <v>12117344.75</v>
      </c>
      <c r="LJ564" s="21">
        <f t="shared" si="162"/>
        <v>14226863.640000001</v>
      </c>
      <c r="LK564" s="21">
        <f t="shared" si="162"/>
        <v>15089199.18</v>
      </c>
      <c r="LL564" s="21">
        <f t="shared" ref="LL564:LL576" si="468">KT564*LF564</f>
        <v>4634103.95</v>
      </c>
      <c r="LM564" s="21">
        <f t="shared" si="163"/>
        <v>4520421.8600000003</v>
      </c>
      <c r="LN564" s="21">
        <f t="shared" si="163"/>
        <v>4357871.3600000003</v>
      </c>
      <c r="LO564" s="23">
        <v>12</v>
      </c>
      <c r="LP564" s="23">
        <v>12</v>
      </c>
      <c r="LQ564" s="23">
        <v>12</v>
      </c>
      <c r="LR564" s="21">
        <f t="shared" ref="LR564:LR576" si="469">$F564*LO564</f>
        <v>591228</v>
      </c>
      <c r="LS564" s="21">
        <f t="shared" ref="LS564:LS576" si="470">$G564*LP564</f>
        <v>596784</v>
      </c>
      <c r="LT564" s="21">
        <f t="shared" ref="LT564:LT576" si="471">$H564*LQ564</f>
        <v>605304</v>
      </c>
      <c r="LU564" s="21">
        <f t="shared" ref="LU564:LU576" si="472">$I564*LO564</f>
        <v>526309.92000000004</v>
      </c>
      <c r="LV564" s="21">
        <f t="shared" ref="LV564:LV576" si="473">$J564*LP564</f>
        <v>534313.92000000004</v>
      </c>
      <c r="LW564" s="21">
        <f t="shared" ref="LW564:LW576" si="474">$K564*LQ564</f>
        <v>543841.92000000004</v>
      </c>
      <c r="LX564" s="21">
        <f t="shared" ref="LX564:LX576" si="475">$F564*LX$591</f>
        <v>49443.65</v>
      </c>
      <c r="LY564" s="21">
        <f t="shared" ref="LY564:LY576" si="476">$G564*LY$591</f>
        <v>51925.82</v>
      </c>
      <c r="LZ564" s="21">
        <f t="shared" ref="LZ564:LZ576" si="477">$H564*LZ$591</f>
        <v>55074.77</v>
      </c>
      <c r="MA564" s="21">
        <f t="shared" ref="MA564:MA576" si="478">$I564*MA$591</f>
        <v>25007.759999999998</v>
      </c>
      <c r="MB564" s="21">
        <f t="shared" ref="MB564:MB576" si="479">$J564*MB$591</f>
        <v>23117.48</v>
      </c>
      <c r="MC564" s="21">
        <f t="shared" ref="MC564:MC576" si="480">$K564*MC$591</f>
        <v>22369.86</v>
      </c>
      <c r="MD564" s="21">
        <f t="shared" ref="MD564:MD576" si="481">LO564*LX564</f>
        <v>593323.80000000005</v>
      </c>
      <c r="ME564" s="21">
        <f t="shared" si="164"/>
        <v>623109.84</v>
      </c>
      <c r="MF564" s="21">
        <f t="shared" si="164"/>
        <v>660897.24</v>
      </c>
      <c r="MG564" s="21">
        <f t="shared" ref="MG564:MG576" si="482">LO564*MA564</f>
        <v>300093.12</v>
      </c>
      <c r="MH564" s="21">
        <f t="shared" si="165"/>
        <v>277409.76</v>
      </c>
      <c r="MI564" s="21">
        <f t="shared" si="165"/>
        <v>268438.32</v>
      </c>
      <c r="MJ564" s="110">
        <v>141</v>
      </c>
      <c r="MK564" s="110">
        <v>151</v>
      </c>
      <c r="ML564" s="110">
        <v>151</v>
      </c>
      <c r="MM564" s="21">
        <f t="shared" ref="MM564:MM576" si="483">$F564*MJ564</f>
        <v>6946929</v>
      </c>
      <c r="MN564" s="21">
        <f t="shared" ref="MN564:MN576" si="484">$G564*MK564</f>
        <v>7509532</v>
      </c>
      <c r="MO564" s="21">
        <f t="shared" ref="MO564:MO576" si="485">$H564*ML564</f>
        <v>7616742</v>
      </c>
      <c r="MP564" s="21">
        <f t="shared" ref="MP564:MP576" si="486">$I564*MJ564</f>
        <v>6184141.5599999996</v>
      </c>
      <c r="MQ564" s="21">
        <f t="shared" ref="MQ564:MQ576" si="487">$J564*MK564</f>
        <v>6723450.1600000001</v>
      </c>
      <c r="MR564" s="21">
        <f t="shared" ref="MR564:MR576" si="488">$K564*ML564</f>
        <v>6843344.1600000001</v>
      </c>
      <c r="MS564" s="21">
        <f t="shared" ref="MS564:MS576" si="489">$F564*MS$591</f>
        <v>49451.93</v>
      </c>
      <c r="MT564" s="21">
        <f t="shared" ref="MT564:MT576" si="490">$G564*MT$591</f>
        <v>52161.71</v>
      </c>
      <c r="MU564" s="21">
        <f t="shared" ref="MU564:MU576" si="491">$H564*MU$591</f>
        <v>55493.5</v>
      </c>
      <c r="MV564" s="21">
        <f t="shared" ref="MV564:MV576" si="492">$I564*MV$591</f>
        <v>29190.18</v>
      </c>
      <c r="MW564" s="21">
        <f t="shared" ref="MW564:MW576" si="493">$J564*MW$591</f>
        <v>26218.2</v>
      </c>
      <c r="MX564" s="21">
        <f t="shared" ref="MX564:MX576" si="494">$K564*MX$591</f>
        <v>24865.79</v>
      </c>
      <c r="MY564" s="21">
        <f t="shared" ref="MY564:MY576" si="495">MJ564*MS564</f>
        <v>6972722.1299999999</v>
      </c>
      <c r="MZ564" s="21">
        <f t="shared" si="166"/>
        <v>7876418.21</v>
      </c>
      <c r="NA564" s="21">
        <f t="shared" si="166"/>
        <v>8379518.5</v>
      </c>
      <c r="NB564" s="21">
        <f t="shared" ref="NB564:NB576" si="496">MJ564*MV564</f>
        <v>4115815.38</v>
      </c>
      <c r="NC564" s="21">
        <f t="shared" si="167"/>
        <v>3958948.2</v>
      </c>
      <c r="ND564" s="21">
        <f t="shared" si="167"/>
        <v>3754734.29</v>
      </c>
      <c r="NE564" s="110">
        <v>263</v>
      </c>
      <c r="NF564" s="110">
        <v>264</v>
      </c>
      <c r="NG564" s="110">
        <v>264</v>
      </c>
      <c r="NH564" s="21">
        <f t="shared" ref="NH564:NH576" si="497">$F564*NE564</f>
        <v>12957747</v>
      </c>
      <c r="NI564" s="21">
        <f t="shared" ref="NI564:NI576" si="498">$G564*NF564</f>
        <v>13129248</v>
      </c>
      <c r="NJ564" s="21">
        <f t="shared" ref="NJ564:NJ576" si="499">$H564*NG564</f>
        <v>13316688</v>
      </c>
      <c r="NK564" s="21">
        <f t="shared" ref="NK564:NK576" si="500">$I564*NE564</f>
        <v>11534959.08</v>
      </c>
      <c r="NL564" s="21">
        <f t="shared" ref="NL564:NL576" si="501">$J564*NF564</f>
        <v>11754906.24</v>
      </c>
      <c r="NM564" s="21">
        <f t="shared" ref="NM564:NM576" si="502">$K564*NG564</f>
        <v>11964522.24</v>
      </c>
      <c r="NN564" s="21">
        <f t="shared" ref="NN564:NN576" si="503">$F564*NN$591</f>
        <v>49422.11</v>
      </c>
      <c r="NO564" s="21">
        <f t="shared" ref="NO564:NO576" si="504">$G564*NO$591</f>
        <v>51595.68</v>
      </c>
      <c r="NP564" s="21">
        <f t="shared" ref="NP564:NP576" si="505">$H564*NP$591</f>
        <v>54489.73</v>
      </c>
      <c r="NQ564" s="21">
        <f t="shared" ref="NQ564:NQ576" si="506">$I564*NQ$591</f>
        <v>15164.04</v>
      </c>
      <c r="NR564" s="21">
        <f t="shared" ref="NR564:NR576" si="507">$J564*NR$591</f>
        <v>16727.02</v>
      </c>
      <c r="NS564" s="21">
        <f t="shared" ref="NS564:NS576" si="508">$K564*NS$591</f>
        <v>15982.98</v>
      </c>
      <c r="NT564" s="21">
        <f t="shared" ref="NT564:NT576" si="509">NE564*NN564</f>
        <v>12998014.93</v>
      </c>
      <c r="NU564" s="21">
        <f t="shared" si="168"/>
        <v>13621259.52</v>
      </c>
      <c r="NV564" s="21">
        <f t="shared" si="168"/>
        <v>14385288.720000001</v>
      </c>
      <c r="NW564" s="21">
        <f t="shared" ref="NW564:NW576" si="510">NE564*NQ564</f>
        <v>3988142.52</v>
      </c>
      <c r="NX564" s="21">
        <f t="shared" si="169"/>
        <v>4415933.28</v>
      </c>
      <c r="NY564" s="21">
        <f t="shared" si="169"/>
        <v>4219506.72</v>
      </c>
      <c r="NZ564" s="23">
        <v>131</v>
      </c>
      <c r="OA564" s="23">
        <v>153</v>
      </c>
      <c r="OB564" s="23">
        <v>153</v>
      </c>
      <c r="OC564" s="21">
        <f t="shared" ref="OC564:OC576" si="511">$F564*NZ564</f>
        <v>6454239</v>
      </c>
      <c r="OD564" s="21">
        <f t="shared" ref="OD564:OD576" si="512">$G564*OA564</f>
        <v>7608996</v>
      </c>
      <c r="OE564" s="21">
        <f t="shared" ref="OE564:OE576" si="513">$H564*OB564</f>
        <v>7717626</v>
      </c>
      <c r="OF564" s="21">
        <f t="shared" ref="OF564:OF576" si="514">$I564*NZ564</f>
        <v>5745549.96</v>
      </c>
      <c r="OG564" s="21">
        <f t="shared" ref="OG564:OG576" si="515">$J564*OA564</f>
        <v>6812502.4800000004</v>
      </c>
      <c r="OH564" s="21">
        <f t="shared" ref="OH564:OH576" si="516">$K564*OB564</f>
        <v>6933984.4800000004</v>
      </c>
      <c r="OI564" s="21">
        <f t="shared" ref="OI564:OI576" si="517">$F564*OI$591</f>
        <v>49445.26</v>
      </c>
      <c r="OJ564" s="21">
        <f t="shared" ref="OJ564:OJ576" si="518">$G564*OJ$591</f>
        <v>52252.94</v>
      </c>
      <c r="OK564" s="21">
        <f t="shared" ref="OK564:OK576" si="519">$H564*OK$591</f>
        <v>55655.56</v>
      </c>
      <c r="OL564" s="21">
        <f t="shared" ref="OL564:OL576" si="520">$I564*OL$591</f>
        <v>26521.27</v>
      </c>
      <c r="OM564" s="21">
        <f t="shared" ref="OM564:OM576" si="521">$J564*OM$591</f>
        <v>24525.71</v>
      </c>
      <c r="ON564" s="21">
        <f t="shared" ref="ON564:ON576" si="522">$K564*ON$591</f>
        <v>23638.14</v>
      </c>
      <c r="OO564" s="21">
        <f t="shared" ref="OO564:OO576" si="523">NZ564*OI564</f>
        <v>6477329.0599999996</v>
      </c>
      <c r="OP564" s="21">
        <f t="shared" si="170"/>
        <v>7994699.8200000003</v>
      </c>
      <c r="OQ564" s="21">
        <f t="shared" si="170"/>
        <v>8515300.6799999997</v>
      </c>
      <c r="OR564" s="21">
        <f t="shared" ref="OR564:OR576" si="524">NZ564*OL564</f>
        <v>3474286.37</v>
      </c>
      <c r="OS564" s="21">
        <f t="shared" si="171"/>
        <v>3752433.63</v>
      </c>
      <c r="OT564" s="21">
        <f t="shared" si="171"/>
        <v>3616635.42</v>
      </c>
      <c r="OU564" s="109">
        <v>1</v>
      </c>
      <c r="OV564" s="23"/>
      <c r="OW564" s="23"/>
      <c r="OX564" s="21">
        <f t="shared" ref="OX564:OX576" si="525">$F564*OU564</f>
        <v>49269</v>
      </c>
      <c r="OY564" s="21">
        <f t="shared" ref="OY564:OY576" si="526">$G564*OV564</f>
        <v>0</v>
      </c>
      <c r="OZ564" s="21">
        <f t="shared" ref="OZ564:OZ576" si="527">$H564*OW564</f>
        <v>0</v>
      </c>
      <c r="PA564" s="21">
        <f t="shared" ref="PA564:PA576" si="528">$I564*OU564</f>
        <v>43859.16</v>
      </c>
      <c r="PB564" s="21">
        <f t="shared" ref="PB564:PB576" si="529">$J564*OV564</f>
        <v>0</v>
      </c>
      <c r="PC564" s="21">
        <f t="shared" ref="PC564:PC576" si="530">$K564*OW564</f>
        <v>0</v>
      </c>
      <c r="PD564" s="21">
        <f t="shared" ref="PD564:PD576" si="531">$F564*PD$591</f>
        <v>49441.31</v>
      </c>
      <c r="PE564" s="21">
        <f t="shared" ref="PE564:PE576" si="532">$G564*PE$591</f>
        <v>51935.31</v>
      </c>
      <c r="PF564" s="21">
        <f t="shared" ref="PF564:PF576" si="533">$H564*PF$591</f>
        <v>55089.72</v>
      </c>
      <c r="PG564" s="21">
        <f t="shared" ref="PG564:PG576" si="534">$I564*PG$591</f>
        <v>21024.38</v>
      </c>
      <c r="PH564" s="21">
        <f t="shared" ref="PH564:PH576" si="535">$J564*PH$591</f>
        <v>19172.95</v>
      </c>
      <c r="PI564" s="21">
        <f t="shared" ref="PI564:PI576" si="536">$K564*PI$591</f>
        <v>18535.91</v>
      </c>
      <c r="PJ564" s="21">
        <f t="shared" ref="PJ564:PJ576" si="537">OU564*PD564</f>
        <v>49441.31</v>
      </c>
      <c r="PK564" s="21">
        <f t="shared" si="172"/>
        <v>0</v>
      </c>
      <c r="PL564" s="21">
        <f t="shared" si="172"/>
        <v>0</v>
      </c>
      <c r="PM564" s="21">
        <f t="shared" ref="PM564:PM576" si="538">OU564*PG564</f>
        <v>21024.38</v>
      </c>
      <c r="PN564" s="21">
        <f t="shared" si="173"/>
        <v>0</v>
      </c>
      <c r="PO564" s="21">
        <f t="shared" si="173"/>
        <v>0</v>
      </c>
      <c r="PP564" s="23">
        <v>156</v>
      </c>
      <c r="PQ564" s="23">
        <v>152</v>
      </c>
      <c r="PR564" s="23">
        <v>152</v>
      </c>
      <c r="PS564" s="21">
        <f t="shared" ref="PS564:PS576" si="539">$F564*PP564</f>
        <v>7685964</v>
      </c>
      <c r="PT564" s="21">
        <f t="shared" ref="PT564:PT576" si="540">$G564*PQ564</f>
        <v>7559264</v>
      </c>
      <c r="PU564" s="21">
        <f t="shared" ref="PU564:PU576" si="541">$H564*PR564</f>
        <v>7667184</v>
      </c>
      <c r="PV564" s="21">
        <f t="shared" ref="PV564:PV576" si="542">$I564*PP564</f>
        <v>6842028.96</v>
      </c>
      <c r="PW564" s="21">
        <f t="shared" ref="PW564:PW576" si="543">$J564*PQ564</f>
        <v>6767976.3200000003</v>
      </c>
      <c r="PX564" s="21">
        <f t="shared" ref="PX564:PX576" si="544">$K564*PR564</f>
        <v>6888664.3200000003</v>
      </c>
      <c r="PY564" s="21">
        <f t="shared" ref="PY564:PY576" si="545">$F564*PY$591</f>
        <v>49465.25</v>
      </c>
      <c r="PZ564" s="21">
        <f t="shared" ref="PZ564:PZ576" si="546">$G564*PZ$591</f>
        <v>52294.58</v>
      </c>
      <c r="QA564" s="21">
        <f t="shared" ref="QA564:QA576" si="547">$H564*QA$591</f>
        <v>55728.22</v>
      </c>
      <c r="QB564" s="21">
        <f t="shared" ref="QB564:QB576" si="548">$I564*QB$591</f>
        <v>24002.240000000002</v>
      </c>
      <c r="QC564" s="21">
        <f t="shared" ref="QC564:QC576" si="549">$J564*QC$591</f>
        <v>22082.77</v>
      </c>
      <c r="QD564" s="21">
        <f t="shared" ref="QD564:QD576" si="550">$K564*QD$591</f>
        <v>21256.78</v>
      </c>
      <c r="QE564" s="21">
        <f t="shared" ref="QE564:QE576" si="551">PP564*PY564</f>
        <v>7716579</v>
      </c>
      <c r="QF564" s="21">
        <f t="shared" si="174"/>
        <v>7948776.1600000001</v>
      </c>
      <c r="QG564" s="21">
        <f t="shared" si="174"/>
        <v>8470689.4399999995</v>
      </c>
      <c r="QH564" s="21">
        <f t="shared" ref="QH564:QH576" si="552">PP564*QB564</f>
        <v>3744349.44</v>
      </c>
      <c r="QI564" s="21">
        <f t="shared" si="175"/>
        <v>3356581.04</v>
      </c>
      <c r="QJ564" s="21">
        <f t="shared" si="175"/>
        <v>3231030.56</v>
      </c>
      <c r="QK564" s="110">
        <v>227</v>
      </c>
      <c r="QL564" s="110">
        <v>252</v>
      </c>
      <c r="QM564" s="110">
        <v>252</v>
      </c>
      <c r="QN564" s="21">
        <f t="shared" ref="QN564:QN576" si="553">$F564*QK564</f>
        <v>11184063</v>
      </c>
      <c r="QO564" s="21">
        <f t="shared" ref="QO564:QO576" si="554">$G564*QL564</f>
        <v>12532464</v>
      </c>
      <c r="QP564" s="21">
        <f t="shared" ref="QP564:QP576" si="555">$H564*QM564</f>
        <v>12711384</v>
      </c>
      <c r="QQ564" s="21">
        <f t="shared" ref="QQ564:QQ576" si="556">$I564*QK564</f>
        <v>9956029.3200000003</v>
      </c>
      <c r="QR564" s="21">
        <f t="shared" ref="QR564:QR576" si="557">$J564*QL564</f>
        <v>11220592.32</v>
      </c>
      <c r="QS564" s="21">
        <f t="shared" ref="QS564:QS576" si="558">$K564*QM564</f>
        <v>11420680.32</v>
      </c>
      <c r="QT564" s="21">
        <f t="shared" ref="QT564:QT576" si="559">$F564*QT$591</f>
        <v>49430.91</v>
      </c>
      <c r="QU564" s="21">
        <f t="shared" ref="QU564:QU576" si="560">$G564*QU$591</f>
        <v>51821.11</v>
      </c>
      <c r="QV564" s="21">
        <f t="shared" ref="QV564:QV576" si="561">$H564*QV$591</f>
        <v>54889.34</v>
      </c>
      <c r="QW564" s="21">
        <f t="shared" ref="QW564:QW576" si="562">$I564*QW$591</f>
        <v>20715.09</v>
      </c>
      <c r="QX564" s="21">
        <f t="shared" ref="QX564:QX576" si="563">$J564*QX$591</f>
        <v>20606.66</v>
      </c>
      <c r="QY564" s="21">
        <f t="shared" ref="QY564:QY576" si="564">$K564*QY$591</f>
        <v>19528.810000000001</v>
      </c>
      <c r="QZ564" s="21">
        <f t="shared" ref="QZ564:QZ576" si="565">QK564*QT564</f>
        <v>11220816.57</v>
      </c>
      <c r="RA564" s="21">
        <f t="shared" si="176"/>
        <v>13058919.720000001</v>
      </c>
      <c r="RB564" s="21">
        <f t="shared" si="176"/>
        <v>13832113.68</v>
      </c>
      <c r="RC564" s="21">
        <f t="shared" ref="RC564:RC576" si="566">QK564*QW564</f>
        <v>4702325.43</v>
      </c>
      <c r="RD564" s="21">
        <f t="shared" si="177"/>
        <v>5192878.32</v>
      </c>
      <c r="RE564" s="21">
        <f t="shared" si="177"/>
        <v>4921260.12</v>
      </c>
      <c r="RF564" s="110">
        <v>344</v>
      </c>
      <c r="RG564" s="110">
        <v>344</v>
      </c>
      <c r="RH564" s="110">
        <v>344</v>
      </c>
      <c r="RI564" s="21">
        <f t="shared" ref="RI564:RI576" si="567">$F564*RF564</f>
        <v>16948536</v>
      </c>
      <c r="RJ564" s="21">
        <f t="shared" ref="RJ564:RJ576" si="568">$G564*RG564</f>
        <v>17107808</v>
      </c>
      <c r="RK564" s="21">
        <f t="shared" ref="RK564:RK576" si="569">$H564*RH564</f>
        <v>17352048</v>
      </c>
      <c r="RL564" s="21">
        <f t="shared" ref="RL564:RL576" si="570">$I564*RF564</f>
        <v>15087551.039999999</v>
      </c>
      <c r="RM564" s="21">
        <f t="shared" ref="RM564:RM576" si="571">$J564*RG564</f>
        <v>15316999.039999999</v>
      </c>
      <c r="RN564" s="21">
        <f t="shared" ref="RN564:RN576" si="572">$K564*RH564</f>
        <v>15590135.039999999</v>
      </c>
      <c r="RO564" s="21">
        <f t="shared" ref="RO564:RO576" si="573">$F564*RO$591</f>
        <v>49432.92</v>
      </c>
      <c r="RP564" s="21">
        <f t="shared" ref="RP564:RP576" si="574">$G564*RP$591</f>
        <v>52041</v>
      </c>
      <c r="RQ564" s="21">
        <f t="shared" ref="RQ564:RQ576" si="575">$H564*RQ$591</f>
        <v>55279.1</v>
      </c>
      <c r="RR564" s="21">
        <f t="shared" ref="RR564:RR576" si="576">$I564*RR$591</f>
        <v>14133.1</v>
      </c>
      <c r="RS564" s="21">
        <f t="shared" ref="RS564:RS576" si="577">$J564*RS$591</f>
        <v>15240.73</v>
      </c>
      <c r="RT564" s="21">
        <f t="shared" ref="RT564:RT576" si="578">$K564*RT$591</f>
        <v>14419.36</v>
      </c>
      <c r="RU564" s="21">
        <f t="shared" ref="RU564:RU576" si="579">RF564*RO564</f>
        <v>17004924.48</v>
      </c>
      <c r="RV564" s="21">
        <f t="shared" si="178"/>
        <v>17902104</v>
      </c>
      <c r="RW564" s="21">
        <f t="shared" si="178"/>
        <v>19016010.399999999</v>
      </c>
      <c r="RX564" s="21">
        <f t="shared" ref="RX564:RX576" si="580">RF564*RR564</f>
        <v>4861786.4000000004</v>
      </c>
      <c r="RY564" s="21">
        <f t="shared" si="179"/>
        <v>5242811.12</v>
      </c>
      <c r="RZ564" s="21">
        <f t="shared" si="179"/>
        <v>4960259.84</v>
      </c>
      <c r="SA564" s="109">
        <f>128+1</f>
        <v>129</v>
      </c>
      <c r="SB564" s="110">
        <v>98</v>
      </c>
      <c r="SC564" s="110">
        <v>98</v>
      </c>
      <c r="SD564" s="21">
        <f t="shared" ref="SD564:SD576" si="581">$F564*SA564</f>
        <v>6355701</v>
      </c>
      <c r="SE564" s="21">
        <f t="shared" ref="SE564:SE576" si="582">$G564*SB564</f>
        <v>4873736</v>
      </c>
      <c r="SF564" s="21">
        <f t="shared" ref="SF564:SF576" si="583">$H564*SC564</f>
        <v>4943316</v>
      </c>
      <c r="SG564" s="21">
        <f t="shared" ref="SG564:SG576" si="584">$I564*SA564</f>
        <v>5657831.6399999997</v>
      </c>
      <c r="SH564" s="21">
        <f t="shared" ref="SH564:SH576" si="585">$J564*SB564</f>
        <v>4363563.68</v>
      </c>
      <c r="SI564" s="21">
        <f t="shared" ref="SI564:SI576" si="586">$K564*SC564</f>
        <v>4441375.68</v>
      </c>
      <c r="SJ564" s="21">
        <f t="shared" ref="SJ564:SJ576" si="587">$F564*SJ$591</f>
        <v>51462.66</v>
      </c>
      <c r="SK564" s="21">
        <f t="shared" ref="SK564:SK576" si="588">$G564*SK$591</f>
        <v>51257.72</v>
      </c>
      <c r="SL564" s="21">
        <f t="shared" ref="SL564:SL576" si="589">$H564*SL$591</f>
        <v>53888.4</v>
      </c>
      <c r="SM564" s="21">
        <f t="shared" ref="SM564:SM576" si="590">$I564*SM$591</f>
        <v>21807.07</v>
      </c>
      <c r="SN564" s="21">
        <f t="shared" ref="SN564:SN576" si="591">$J564*SN$591</f>
        <v>18777.54</v>
      </c>
      <c r="SO564" s="21">
        <f t="shared" ref="SO564:SO576" si="592">$K564*SO$591</f>
        <v>17919.16</v>
      </c>
      <c r="SP564" s="21">
        <f t="shared" ref="SP564:SP576" si="593">SA564*SJ564</f>
        <v>6638683.1399999997</v>
      </c>
      <c r="SQ564" s="21">
        <f t="shared" si="180"/>
        <v>5023256.5599999996</v>
      </c>
      <c r="SR564" s="21">
        <f t="shared" si="180"/>
        <v>5281063.2</v>
      </c>
      <c r="SS564" s="21">
        <f t="shared" ref="SS564:SS576" si="594">SA564*SM564</f>
        <v>2813112.03</v>
      </c>
      <c r="ST564" s="21">
        <f t="shared" si="181"/>
        <v>1840198.92</v>
      </c>
      <c r="SU564" s="21">
        <f t="shared" si="181"/>
        <v>1756077.68</v>
      </c>
      <c r="SV564" s="110">
        <v>88</v>
      </c>
      <c r="SW564" s="110">
        <f t="shared" ref="SW564:SX564" si="595">92-1</f>
        <v>91</v>
      </c>
      <c r="SX564" s="110">
        <f t="shared" si="595"/>
        <v>91</v>
      </c>
      <c r="SY564" s="21">
        <f t="shared" ref="SY564:SY576" si="596">$F564*SV564</f>
        <v>4335672</v>
      </c>
      <c r="SZ564" s="21">
        <f t="shared" ref="SZ564:SZ576" si="597">$G564*SW564</f>
        <v>4525612</v>
      </c>
      <c r="TA564" s="21">
        <f t="shared" ref="TA564:TA576" si="598">$H564*SX564</f>
        <v>4590222</v>
      </c>
      <c r="TB564" s="21">
        <f t="shared" ref="TB564:TB576" si="599">$I564*SV564</f>
        <v>3859606.08</v>
      </c>
      <c r="TC564" s="21">
        <f t="shared" ref="TC564:TC576" si="600">$J564*SW564</f>
        <v>4051880.56</v>
      </c>
      <c r="TD564" s="21">
        <f t="shared" ref="TD564:TD576" si="601">$K564*SX564</f>
        <v>4124134.56</v>
      </c>
      <c r="TE564" s="21">
        <f t="shared" ref="TE564:TE576" si="602">$F564*TE$591</f>
        <v>52882.66</v>
      </c>
      <c r="TF564" s="21">
        <f t="shared" ref="TF564:TF576" si="603">$G564*TF$591</f>
        <v>52287.5</v>
      </c>
      <c r="TG564" s="21">
        <f t="shared" ref="TG564:TG576" si="604">$H564*TG$591</f>
        <v>55716.3</v>
      </c>
      <c r="TH564" s="21">
        <f t="shared" ref="TH564:TH576" si="605">$I564*TH$591</f>
        <v>23319.79</v>
      </c>
      <c r="TI564" s="21">
        <f t="shared" ref="TI564:TI576" si="606">$J564*TI$591</f>
        <v>19888.97</v>
      </c>
      <c r="TJ564" s="21">
        <f t="shared" ref="TJ564:TJ576" si="607">$K564*TJ$591</f>
        <v>19159.41</v>
      </c>
      <c r="TK564" s="21">
        <f t="shared" ref="TK564:TK576" si="608">SV564*TE564</f>
        <v>4653674.08</v>
      </c>
      <c r="TL564" s="21">
        <f t="shared" si="182"/>
        <v>4758162.5</v>
      </c>
      <c r="TM564" s="21">
        <f t="shared" si="182"/>
        <v>5070183.3</v>
      </c>
      <c r="TN564" s="21">
        <f t="shared" ref="TN564:TN576" si="609">SV564*TH564</f>
        <v>2052141.52</v>
      </c>
      <c r="TO564" s="21">
        <f t="shared" si="183"/>
        <v>1809896.27</v>
      </c>
      <c r="TP564" s="21">
        <f t="shared" si="183"/>
        <v>1743506.31</v>
      </c>
      <c r="TQ564" s="110">
        <v>245</v>
      </c>
      <c r="TR564" s="110">
        <v>265</v>
      </c>
      <c r="TS564" s="110">
        <v>265</v>
      </c>
      <c r="TT564" s="21">
        <f t="shared" ref="TT564:TT576" si="610">$F564*TQ564</f>
        <v>12070905</v>
      </c>
      <c r="TU564" s="21">
        <f t="shared" ref="TU564:TU576" si="611">$G564*TR564</f>
        <v>13178980</v>
      </c>
      <c r="TV564" s="21">
        <f t="shared" ref="TV564:TV576" si="612">$H564*TS564</f>
        <v>13367130</v>
      </c>
      <c r="TW564" s="21">
        <f t="shared" ref="TW564:TW576" si="613">$I564*TQ564</f>
        <v>10745494.199999999</v>
      </c>
      <c r="TX564" s="21">
        <f t="shared" ref="TX564:TX576" si="614">$J564*TR564</f>
        <v>11799432.4</v>
      </c>
      <c r="TY564" s="21">
        <f t="shared" ref="TY564:TY576" si="615">$K564*TS564</f>
        <v>12009842.4</v>
      </c>
      <c r="TZ564" s="21">
        <f t="shared" ref="TZ564:TZ576" si="616">$F564*TZ$591</f>
        <v>53145.9</v>
      </c>
      <c r="UA564" s="21">
        <f t="shared" ref="UA564:UA576" si="617">$G564*UA$591</f>
        <v>52041.63</v>
      </c>
      <c r="UB564" s="21">
        <f t="shared" ref="UB564:UB576" si="618">$H564*UB$591</f>
        <v>55280.78</v>
      </c>
      <c r="UC564" s="21">
        <f t="shared" ref="UC564:UC576" si="619">$I564*UC$591</f>
        <v>23938.02</v>
      </c>
      <c r="UD564" s="21">
        <f t="shared" ref="UD564:UD576" si="620">$J564*UD$591</f>
        <v>21064.48</v>
      </c>
      <c r="UE564" s="21">
        <f t="shared" ref="UE564:UE576" si="621">$K564*UE$591</f>
        <v>20082.849999999999</v>
      </c>
      <c r="UF564" s="21">
        <f t="shared" ref="UF564:UF576" si="622">TQ564*TZ564</f>
        <v>13020745.5</v>
      </c>
      <c r="UG564" s="21">
        <f t="shared" si="184"/>
        <v>13791031.949999999</v>
      </c>
      <c r="UH564" s="21">
        <f t="shared" si="184"/>
        <v>14649406.699999999</v>
      </c>
      <c r="UI564" s="21">
        <f t="shared" ref="UI564:UI576" si="623">TQ564*UC564</f>
        <v>5864814.9000000004</v>
      </c>
      <c r="UJ564" s="21">
        <f t="shared" si="185"/>
        <v>5582087.2000000002</v>
      </c>
      <c r="UK564" s="21">
        <f t="shared" si="185"/>
        <v>5321955.25</v>
      </c>
      <c r="UL564" s="110">
        <v>191</v>
      </c>
      <c r="UM564" s="110">
        <v>174</v>
      </c>
      <c r="UN564" s="110">
        <v>174</v>
      </c>
      <c r="UO564" s="21">
        <f t="shared" ref="UO564:UO576" si="624">$F564*UL564</f>
        <v>9410379</v>
      </c>
      <c r="UP564" s="21">
        <f t="shared" ref="UP564:UP576" si="625">$G564*UM564</f>
        <v>8653368</v>
      </c>
      <c r="UQ564" s="21">
        <f t="shared" ref="UQ564:UQ576" si="626">$H564*UN564</f>
        <v>8776908</v>
      </c>
      <c r="UR564" s="21">
        <f t="shared" ref="UR564:UR576" si="627">$I564*UL564</f>
        <v>8377099.5599999996</v>
      </c>
      <c r="US564" s="21">
        <f t="shared" ref="US564:US576" si="628">$J564*UM564</f>
        <v>7747551.8399999999</v>
      </c>
      <c r="UT564" s="21">
        <f t="shared" ref="UT564:UT576" si="629">$K564*UN564</f>
        <v>7885707.8399999999</v>
      </c>
      <c r="UU564" s="21">
        <f t="shared" ref="UU564:UU576" si="630">$F564*UU$591</f>
        <v>51587.55</v>
      </c>
      <c r="UV564" s="21">
        <f t="shared" ref="UV564:UV576" si="631">$G564*UV$591</f>
        <v>52235.95</v>
      </c>
      <c r="UW564" s="21">
        <f t="shared" ref="UW564:UW576" si="632">$H564*UW$591</f>
        <v>55624.46</v>
      </c>
      <c r="UX564" s="21">
        <f t="shared" ref="UX564:UX576" si="633">$I564*UX$591</f>
        <v>22910.54</v>
      </c>
      <c r="UY564" s="21">
        <f t="shared" ref="UY564:UY576" si="634">$J564*UY$591</f>
        <v>20849.650000000001</v>
      </c>
      <c r="UZ564" s="21">
        <f t="shared" ref="UZ564:UZ576" si="635">$K564*UZ$591</f>
        <v>19697.580000000002</v>
      </c>
      <c r="VA564" s="21">
        <f t="shared" ref="VA564:VA576" si="636">UL564*UU564</f>
        <v>9853222.0500000007</v>
      </c>
      <c r="VB564" s="21">
        <f t="shared" si="186"/>
        <v>9089055.3000000007</v>
      </c>
      <c r="VC564" s="21">
        <f t="shared" si="186"/>
        <v>9678656.0399999991</v>
      </c>
      <c r="VD564" s="21">
        <f t="shared" ref="VD564:VD576" si="637">UL564*UX564</f>
        <v>4375913.1399999997</v>
      </c>
      <c r="VE564" s="21">
        <f t="shared" si="187"/>
        <v>3627839.1</v>
      </c>
      <c r="VF564" s="21">
        <f t="shared" si="187"/>
        <v>3427378.92</v>
      </c>
      <c r="VG564" s="23">
        <f>145-145</f>
        <v>0</v>
      </c>
      <c r="VH564" s="23">
        <f t="shared" ref="VH564:VI564" si="638">145-145</f>
        <v>0</v>
      </c>
      <c r="VI564" s="23">
        <f t="shared" si="638"/>
        <v>0</v>
      </c>
      <c r="VJ564" s="21">
        <f t="shared" ref="VJ564:VJ576" si="639">$F564*VG564</f>
        <v>0</v>
      </c>
      <c r="VK564" s="21">
        <f t="shared" ref="VK564:VK576" si="640">$G564*VH564</f>
        <v>0</v>
      </c>
      <c r="VL564" s="21">
        <f t="shared" ref="VL564:VL576" si="641">$H564*VI564</f>
        <v>0</v>
      </c>
      <c r="VM564" s="21">
        <f t="shared" ref="VM564:VM576" si="642">$I564*VG564</f>
        <v>0</v>
      </c>
      <c r="VN564" s="21">
        <f t="shared" ref="VN564:VN576" si="643">$J564*VH564</f>
        <v>0</v>
      </c>
      <c r="VO564" s="21">
        <f t="shared" ref="VO564:VO576" si="644">$K564*VI564</f>
        <v>0</v>
      </c>
      <c r="VP564" s="21">
        <f t="shared" ref="VP564:VP576" si="645">$F564*VP$591</f>
        <v>0</v>
      </c>
      <c r="VQ564" s="21">
        <f t="shared" ref="VQ564:VQ576" si="646">$G564*VQ$591</f>
        <v>0</v>
      </c>
      <c r="VR564" s="21">
        <f t="shared" ref="VR564:VR576" si="647">$H564*VR$591</f>
        <v>0</v>
      </c>
      <c r="VS564" s="21">
        <f t="shared" ref="VS564:VS576" si="648">$I564*VS$591</f>
        <v>0</v>
      </c>
      <c r="VT564" s="21">
        <f t="shared" ref="VT564:VT576" si="649">$J564*VT$591</f>
        <v>0</v>
      </c>
      <c r="VU564" s="21">
        <f t="shared" ref="VU564:VU576" si="650">$K564*VU$591</f>
        <v>0</v>
      </c>
      <c r="VV564" s="21">
        <f t="shared" ref="VV564:VV576" si="651">VG564*VP564</f>
        <v>0</v>
      </c>
      <c r="VW564" s="21">
        <f t="shared" si="189"/>
        <v>0</v>
      </c>
      <c r="VX564" s="21">
        <f t="shared" si="189"/>
        <v>0</v>
      </c>
      <c r="VY564" s="21">
        <f t="shared" ref="VY564:VY576" si="652">VG564*VS564</f>
        <v>0</v>
      </c>
      <c r="VZ564" s="21">
        <f t="shared" si="190"/>
        <v>0</v>
      </c>
      <c r="WA564" s="21">
        <f t="shared" si="190"/>
        <v>0</v>
      </c>
      <c r="WB564" s="23">
        <v>147</v>
      </c>
      <c r="WC564" s="23">
        <v>142</v>
      </c>
      <c r="WD564" s="23">
        <v>142</v>
      </c>
      <c r="WE564" s="21">
        <f t="shared" ref="WE564:WE576" si="653">$F564*WB564</f>
        <v>7242543</v>
      </c>
      <c r="WF564" s="21">
        <f t="shared" ref="WF564:WF576" si="654">$G564*WC564</f>
        <v>7061944</v>
      </c>
      <c r="WG564" s="21">
        <f t="shared" ref="WG564:WG576" si="655">$H564*WD564</f>
        <v>7162764</v>
      </c>
      <c r="WH564" s="21">
        <f t="shared" ref="WH564:WH576" si="656">$I564*WB564</f>
        <v>6447296.5199999996</v>
      </c>
      <c r="WI564" s="21">
        <f t="shared" ref="WI564:WI576" si="657">$J564*WC564</f>
        <v>6322714.7199999997</v>
      </c>
      <c r="WJ564" s="21">
        <f t="shared" ref="WJ564:WJ576" si="658">$K564*WD564</f>
        <v>6435462.7199999997</v>
      </c>
      <c r="WK564" s="21">
        <f t="shared" ref="WK564:WK576" si="659">$F564*WK$591</f>
        <v>49426.06</v>
      </c>
      <c r="WL564" s="21">
        <f t="shared" ref="WL564:WL576" si="660">$G564*WL$591</f>
        <v>51746.65</v>
      </c>
      <c r="WM564" s="21">
        <f t="shared" ref="WM564:WM576" si="661">$H564*WM$591</f>
        <v>54756.79</v>
      </c>
      <c r="WN564" s="21">
        <f t="shared" ref="WN564:WN576" si="662">$I564*WN$591</f>
        <v>18890.72</v>
      </c>
      <c r="WO564" s="21">
        <f t="shared" ref="WO564:WO576" si="663">$J564*WO$591</f>
        <v>16949.03</v>
      </c>
      <c r="WP564" s="21">
        <f t="shared" ref="WP564:WP576" si="664">$K564*WP$591</f>
        <v>16348.61</v>
      </c>
      <c r="WQ564" s="21">
        <f t="shared" ref="WQ564:WQ576" si="665">WB564*WK564</f>
        <v>7265630.8200000003</v>
      </c>
      <c r="WR564" s="21">
        <f t="shared" si="191"/>
        <v>7348024.2999999998</v>
      </c>
      <c r="WS564" s="21">
        <f t="shared" si="191"/>
        <v>7775464.1799999997</v>
      </c>
      <c r="WT564" s="21">
        <f t="shared" ref="WT564:WT576" si="666">WB564*WN564</f>
        <v>2776935.84</v>
      </c>
      <c r="WU564" s="21">
        <f t="shared" si="192"/>
        <v>2406762.2599999998</v>
      </c>
      <c r="WV564" s="21">
        <f t="shared" si="192"/>
        <v>2321502.62</v>
      </c>
      <c r="WW564" s="110">
        <v>281</v>
      </c>
      <c r="WX564" s="110">
        <v>282</v>
      </c>
      <c r="WY564" s="110">
        <v>282</v>
      </c>
      <c r="WZ564" s="21">
        <f t="shared" ref="WZ564:WZ576" si="667">$F564*WW564</f>
        <v>13844589</v>
      </c>
      <c r="XA564" s="21">
        <f t="shared" ref="XA564:XA576" si="668">$G564*WX564</f>
        <v>14024424</v>
      </c>
      <c r="XB564" s="21">
        <f t="shared" ref="XB564:XB576" si="669">$H564*WY564</f>
        <v>14224644</v>
      </c>
      <c r="XC564" s="21">
        <f t="shared" ref="XC564:XC576" si="670">$I564*WW564</f>
        <v>12324423.960000001</v>
      </c>
      <c r="XD564" s="21">
        <f t="shared" ref="XD564:XD576" si="671">$J564*WX564</f>
        <v>12556377.119999999</v>
      </c>
      <c r="XE564" s="21">
        <f t="shared" ref="XE564:XE576" si="672">$K564*WY564</f>
        <v>12780285.119999999</v>
      </c>
      <c r="XF564" s="21">
        <f t="shared" ref="XF564:XF576" si="673">$F564*XF$591</f>
        <v>52303.92</v>
      </c>
      <c r="XG564" s="21">
        <f t="shared" ref="XG564:XG576" si="674">$G564*XG$591</f>
        <v>51803.19</v>
      </c>
      <c r="XH564" s="21">
        <f t="shared" ref="XH564:XH576" si="675">$H564*XH$591</f>
        <v>54856.77</v>
      </c>
      <c r="XI564" s="21">
        <f t="shared" ref="XI564:XI576" si="676">$I564*XI$591</f>
        <v>17554.689999999999</v>
      </c>
      <c r="XJ564" s="21">
        <f t="shared" ref="XJ564:XJ576" si="677">$J564*XJ$591</f>
        <v>16490.66</v>
      </c>
      <c r="XK564" s="21">
        <f t="shared" ref="XK564:XK576" si="678">$K564*XK$591</f>
        <v>15758.76</v>
      </c>
      <c r="XL564" s="21">
        <f t="shared" ref="XL564:XL576" si="679">WW564*XF564</f>
        <v>14697401.52</v>
      </c>
      <c r="XM564" s="21">
        <f t="shared" si="193"/>
        <v>14608499.58</v>
      </c>
      <c r="XN564" s="21">
        <f t="shared" si="193"/>
        <v>15469609.140000001</v>
      </c>
      <c r="XO564" s="21">
        <f t="shared" ref="XO564:XO576" si="680">WW564*XI564</f>
        <v>4932867.8899999997</v>
      </c>
      <c r="XP564" s="21">
        <f t="shared" si="194"/>
        <v>4650366.12</v>
      </c>
      <c r="XQ564" s="21">
        <f t="shared" si="194"/>
        <v>4443970.32</v>
      </c>
      <c r="XR564" s="110">
        <v>209</v>
      </c>
      <c r="XS564" s="110">
        <v>207</v>
      </c>
      <c r="XT564" s="110">
        <v>207</v>
      </c>
      <c r="XU564" s="21">
        <f t="shared" ref="XU564:XU576" si="681">$F564*XR564</f>
        <v>10297221</v>
      </c>
      <c r="XV564" s="21">
        <f t="shared" ref="XV564:XV576" si="682">$G564*XS564</f>
        <v>10294524</v>
      </c>
      <c r="XW564" s="21">
        <f t="shared" ref="XW564:XW576" si="683">$H564*XT564</f>
        <v>10441494</v>
      </c>
      <c r="XX564" s="21">
        <f t="shared" ref="XX564:XX576" si="684">$I564*XR564</f>
        <v>9166564.4399999995</v>
      </c>
      <c r="XY564" s="21">
        <f t="shared" ref="XY564:XY576" si="685">$J564*XS564</f>
        <v>9216915.1199999992</v>
      </c>
      <c r="XZ564" s="21">
        <f t="shared" ref="XZ564:XZ576" si="686">$K564*XT564</f>
        <v>9381273.1199999992</v>
      </c>
      <c r="YA564" s="21">
        <f t="shared" ref="YA564:YA576" si="687">$F564*YA$591</f>
        <v>49419.56</v>
      </c>
      <c r="YB564" s="21">
        <f t="shared" ref="YB564:YB576" si="688">$G564*YB$591</f>
        <v>51578.080000000002</v>
      </c>
      <c r="YC564" s="21">
        <f t="shared" ref="YC564:YC576" si="689">$H564*YC$591</f>
        <v>54458.22</v>
      </c>
      <c r="YD564" s="21">
        <f t="shared" ref="YD564:YD576" si="690">$I564*YD$591</f>
        <v>15340.65</v>
      </c>
      <c r="YE564" s="21">
        <f t="shared" ref="YE564:YE576" si="691">$J564*YE$591</f>
        <v>14994.33</v>
      </c>
      <c r="YF564" s="21">
        <f t="shared" ref="YF564:YF576" si="692">$K564*YF$591</f>
        <v>14321.09</v>
      </c>
      <c r="YG564" s="21">
        <f t="shared" ref="YG564:YG576" si="693">XR564*YA564</f>
        <v>10328688.039999999</v>
      </c>
      <c r="YH564" s="21">
        <f t="shared" si="195"/>
        <v>10676662.560000001</v>
      </c>
      <c r="YI564" s="21">
        <f t="shared" si="195"/>
        <v>11272851.539999999</v>
      </c>
      <c r="YJ564" s="21">
        <f t="shared" ref="YJ564:YJ576" si="694">XR564*YD564</f>
        <v>3206195.85</v>
      </c>
      <c r="YK564" s="21">
        <f t="shared" si="196"/>
        <v>3103826.31</v>
      </c>
      <c r="YL564" s="21">
        <f t="shared" si="196"/>
        <v>2964465.63</v>
      </c>
      <c r="YM564" s="110">
        <v>205</v>
      </c>
      <c r="YN564" s="110">
        <v>211</v>
      </c>
      <c r="YO564" s="110">
        <v>211</v>
      </c>
      <c r="YP564" s="21">
        <f t="shared" ref="YP564:YP576" si="695">$F564*YM564</f>
        <v>10100145</v>
      </c>
      <c r="YQ564" s="21">
        <f t="shared" ref="YQ564:YQ576" si="696">$G564*YN564</f>
        <v>10493452</v>
      </c>
      <c r="YR564" s="21">
        <f t="shared" ref="YR564:YR576" si="697">$H564*YO564</f>
        <v>10643262</v>
      </c>
      <c r="YS564" s="21">
        <f t="shared" ref="YS564:YS576" si="698">$I564*YM564</f>
        <v>8991127.8000000007</v>
      </c>
      <c r="YT564" s="21">
        <f t="shared" ref="YT564:YT576" si="699">$J564*YN564</f>
        <v>9395019.7599999998</v>
      </c>
      <c r="YU564" s="21">
        <f t="shared" ref="YU564:YU576" si="700">$K564*YO564</f>
        <v>9562553.7599999998</v>
      </c>
      <c r="YV564" s="21">
        <f t="shared" ref="YV564:YV576" si="701">$F564*YV$591</f>
        <v>49420.04</v>
      </c>
      <c r="YW564" s="21">
        <f t="shared" ref="YW564:YW576" si="702">$G564*YW$591</f>
        <v>51441.4</v>
      </c>
      <c r="YX564" s="21">
        <f t="shared" ref="YX564:YX576" si="703">$H564*YX$591</f>
        <v>54215.47</v>
      </c>
      <c r="YY564" s="21">
        <f t="shared" ref="YY564:YY576" si="704">$I564*YY$591</f>
        <v>18979.009999999998</v>
      </c>
      <c r="YZ564" s="21">
        <f t="shared" ref="YZ564:YZ576" si="705">$J564*YZ$591</f>
        <v>17449.259999999998</v>
      </c>
      <c r="ZA564" s="21">
        <f t="shared" ref="ZA564:ZA576" si="706">$K564*ZA$591</f>
        <v>16588.3</v>
      </c>
      <c r="ZB564" s="21">
        <f t="shared" ref="ZB564:ZB576" si="707">YM564*YV564</f>
        <v>10131108.199999999</v>
      </c>
      <c r="ZC564" s="21">
        <f t="shared" si="197"/>
        <v>10854135.4</v>
      </c>
      <c r="ZD564" s="21">
        <f t="shared" si="197"/>
        <v>11439464.17</v>
      </c>
      <c r="ZE564" s="21">
        <f t="shared" ref="ZE564:ZE576" si="708">YM564*YY564</f>
        <v>3890697.05</v>
      </c>
      <c r="ZF564" s="21">
        <f t="shared" si="198"/>
        <v>3681793.86</v>
      </c>
      <c r="ZG564" s="21">
        <f t="shared" si="198"/>
        <v>3500131.3</v>
      </c>
      <c r="ZH564" s="110">
        <v>115</v>
      </c>
      <c r="ZI564" s="110">
        <v>155</v>
      </c>
      <c r="ZJ564" s="110">
        <v>155</v>
      </c>
      <c r="ZK564" s="21">
        <f t="shared" ref="ZK564:ZK576" si="709">$F564*ZH564</f>
        <v>5665935</v>
      </c>
      <c r="ZL564" s="21">
        <f t="shared" ref="ZL564:ZL576" si="710">$G564*ZI564</f>
        <v>7708460</v>
      </c>
      <c r="ZM564" s="21">
        <f t="shared" ref="ZM564:ZM576" si="711">$H564*ZJ564</f>
        <v>7818510</v>
      </c>
      <c r="ZN564" s="21">
        <f t="shared" ref="ZN564:ZN576" si="712">$I564*ZH564</f>
        <v>5043803.4000000004</v>
      </c>
      <c r="ZO564" s="21">
        <f t="shared" ref="ZO564:ZO576" si="713">$J564*ZI564</f>
        <v>6901554.7999999998</v>
      </c>
      <c r="ZP564" s="21">
        <f t="shared" ref="ZP564:ZP576" si="714">$K564*ZJ564</f>
        <v>7024624.7999999998</v>
      </c>
      <c r="ZQ564" s="21">
        <f t="shared" ref="ZQ564:ZQ576" si="715">$F564*ZQ$591</f>
        <v>64589.45</v>
      </c>
      <c r="ZR564" s="21">
        <f t="shared" ref="ZR564:ZR576" si="716">$G564*ZR$591</f>
        <v>51337.02</v>
      </c>
      <c r="ZS564" s="21">
        <f t="shared" ref="ZS564:ZS576" si="717">$H564*ZS$591</f>
        <v>54030.17</v>
      </c>
      <c r="ZT564" s="21">
        <f t="shared" ref="ZT564:ZT576" si="718">$I564*ZT$591</f>
        <v>26744.12</v>
      </c>
      <c r="ZU564" s="21">
        <f t="shared" ref="ZU564:ZU576" si="719">$J564*ZU$591</f>
        <v>15333.49</v>
      </c>
      <c r="ZV564" s="21">
        <f t="shared" ref="ZV564:ZV576" si="720">$K564*ZV$591</f>
        <v>14549.6</v>
      </c>
      <c r="ZW564" s="21">
        <f t="shared" ref="ZW564:ZW576" si="721">ZH564*ZQ564</f>
        <v>7427786.75</v>
      </c>
      <c r="ZX564" s="21">
        <f t="shared" si="199"/>
        <v>7957238.0999999996</v>
      </c>
      <c r="ZY564" s="21">
        <f t="shared" si="199"/>
        <v>8374676.3499999996</v>
      </c>
      <c r="ZZ564" s="21">
        <f t="shared" ref="ZZ564:ZZ576" si="722">ZH564*ZT564</f>
        <v>3075573.8</v>
      </c>
      <c r="AAA564" s="21">
        <f t="shared" si="200"/>
        <v>2376690.9500000002</v>
      </c>
      <c r="AAB564" s="21">
        <f t="shared" si="200"/>
        <v>2255188</v>
      </c>
      <c r="AAC564" s="23">
        <v>128</v>
      </c>
      <c r="AAD564" s="23">
        <v>122</v>
      </c>
      <c r="AAE564" s="23">
        <v>122</v>
      </c>
      <c r="AAF564" s="21">
        <f t="shared" ref="AAF564:AAF576" si="723">$F564*AAC564</f>
        <v>6306432</v>
      </c>
      <c r="AAG564" s="21">
        <f t="shared" ref="AAG564:AAG576" si="724">$G564*AAD564</f>
        <v>6067304</v>
      </c>
      <c r="AAH564" s="21">
        <f t="shared" ref="AAH564:AAH576" si="725">$H564*AAE564</f>
        <v>6153924</v>
      </c>
      <c r="AAI564" s="21">
        <f t="shared" ref="AAI564:AAI576" si="726">$I564*AAC564</f>
        <v>5613972.4800000004</v>
      </c>
      <c r="AAJ564" s="21">
        <f t="shared" ref="AAJ564:AAJ576" si="727">$J564*AAD564</f>
        <v>5432191.5199999996</v>
      </c>
      <c r="AAK564" s="21">
        <f t="shared" ref="AAK564:AAK576" si="728">$K564*AAE564</f>
        <v>5529059.5199999996</v>
      </c>
      <c r="AAL564" s="21">
        <f t="shared" ref="AAL564:AAL576" si="729">$F564*AAL$591</f>
        <v>49448.65</v>
      </c>
      <c r="AAM564" s="21">
        <f t="shared" ref="AAM564:AAM576" si="730">$G564*AAM$591</f>
        <v>52243.519999999997</v>
      </c>
      <c r="AAN564" s="21">
        <f t="shared" ref="AAN564:AAN576" si="731">$H564*AAN$591</f>
        <v>55637.84</v>
      </c>
      <c r="AAO564" s="21">
        <f t="shared" ref="AAO564:AAO576" si="732">$I564*AAO$591</f>
        <v>21447.93</v>
      </c>
      <c r="AAP564" s="21">
        <f t="shared" ref="AAP564:AAP576" si="733">$J564*AAP$591</f>
        <v>20903.43</v>
      </c>
      <c r="AAQ564" s="21">
        <f t="shared" ref="AAQ564:AAQ576" si="734">$K564*AAQ$591</f>
        <v>19914.89</v>
      </c>
      <c r="AAR564" s="21">
        <f t="shared" ref="AAR564:AAR576" si="735">AAC564*AAL564</f>
        <v>6329427.2000000002</v>
      </c>
      <c r="AAS564" s="21">
        <f t="shared" si="201"/>
        <v>6373709.4400000004</v>
      </c>
      <c r="AAT564" s="21">
        <f t="shared" si="201"/>
        <v>6787816.4800000004</v>
      </c>
      <c r="AAU564" s="21">
        <f t="shared" ref="AAU564:AAU576" si="736">AAC564*AAO564</f>
        <v>2745335.04</v>
      </c>
      <c r="AAV564" s="21">
        <f t="shared" si="202"/>
        <v>2550218.46</v>
      </c>
      <c r="AAW564" s="21">
        <f t="shared" si="202"/>
        <v>2429616.58</v>
      </c>
      <c r="AAX564" s="110">
        <v>146</v>
      </c>
      <c r="AAY564" s="110">
        <v>148</v>
      </c>
      <c r="AAZ564" s="110">
        <v>148</v>
      </c>
      <c r="ABA564" s="21">
        <f t="shared" ref="ABA564:ABA576" si="737">$F564*AAX564</f>
        <v>7193274</v>
      </c>
      <c r="ABB564" s="21">
        <f t="shared" ref="ABB564:ABB576" si="738">$G564*AAY564</f>
        <v>7360336</v>
      </c>
      <c r="ABC564" s="21">
        <f t="shared" ref="ABC564:ABC576" si="739">$H564*AAZ564</f>
        <v>7465416</v>
      </c>
      <c r="ABD564" s="21">
        <f t="shared" ref="ABD564:ABD576" si="740">$I564*AAX564</f>
        <v>6403437.3600000003</v>
      </c>
      <c r="ABE564" s="21">
        <f t="shared" ref="ABE564:ABE576" si="741">$J564*AAY564</f>
        <v>6589871.6799999997</v>
      </c>
      <c r="ABF564" s="21">
        <f t="shared" ref="ABF564:ABF576" si="742">$K564*AAZ564</f>
        <v>6707383.6799999997</v>
      </c>
      <c r="ABG564" s="21">
        <f t="shared" ref="ABG564:ABG576" si="743">$F564*ABG$591</f>
        <v>49426.29</v>
      </c>
      <c r="ABH564" s="21">
        <f t="shared" ref="ABH564:ABH576" si="744">$G564*ABH$591</f>
        <v>51659.9</v>
      </c>
      <c r="ABI564" s="21">
        <f t="shared" ref="ABI564:ABI576" si="745">$H564*ABI$591</f>
        <v>54602.92</v>
      </c>
      <c r="ABJ564" s="21">
        <f t="shared" ref="ABJ564:ABJ576" si="746">$I564*ABJ$591</f>
        <v>14479.45</v>
      </c>
      <c r="ABK564" s="21">
        <f t="shared" ref="ABK564:ABK576" si="747">$J564*ABK$591</f>
        <v>12948.45</v>
      </c>
      <c r="ABL564" s="21">
        <f t="shared" ref="ABL564:ABL576" si="748">$K564*ABL$591</f>
        <v>12231.3</v>
      </c>
      <c r="ABM564" s="21">
        <f t="shared" ref="ABM564:ABM576" si="749">AAX564*ABG564</f>
        <v>7216238.3399999999</v>
      </c>
      <c r="ABN564" s="21">
        <f t="shared" si="203"/>
        <v>7645665.2000000002</v>
      </c>
      <c r="ABO564" s="21">
        <f t="shared" si="203"/>
        <v>8081232.1600000001</v>
      </c>
      <c r="ABP564" s="21">
        <f t="shared" ref="ABP564:ABP576" si="750">AAX564*ABJ564</f>
        <v>2113999.7000000002</v>
      </c>
      <c r="ABQ564" s="21">
        <f t="shared" si="204"/>
        <v>1916370.6</v>
      </c>
      <c r="ABR564" s="21">
        <f t="shared" si="204"/>
        <v>1810232.4</v>
      </c>
      <c r="ABS564" s="109">
        <f>27+1</f>
        <v>28</v>
      </c>
      <c r="ABT564" s="23">
        <v>34</v>
      </c>
      <c r="ABU564" s="23">
        <v>34</v>
      </c>
      <c r="ABV564" s="21">
        <f t="shared" ref="ABV564:ABV576" si="751">$F564*ABS564</f>
        <v>1379532</v>
      </c>
      <c r="ABW564" s="21">
        <f t="shared" ref="ABW564:ABW576" si="752">$G564*ABT564</f>
        <v>1690888</v>
      </c>
      <c r="ABX564" s="21">
        <f t="shared" ref="ABX564:ABX576" si="753">$H564*ABU564</f>
        <v>1715028</v>
      </c>
      <c r="ABY564" s="21">
        <f t="shared" ref="ABY564:ABY576" si="754">$I564*ABS564</f>
        <v>1228056.48</v>
      </c>
      <c r="ABZ564" s="21">
        <f t="shared" ref="ABZ564:ABZ576" si="755">$J564*ABT564</f>
        <v>1513889.44</v>
      </c>
      <c r="ACA564" s="21">
        <f t="shared" ref="ACA564:ACA576" si="756">$K564*ABU564</f>
        <v>1540885.44</v>
      </c>
      <c r="ACB564" s="21">
        <f t="shared" ref="ACB564:ACB576" si="757">$F564*ACB$591</f>
        <v>49392.02</v>
      </c>
      <c r="ACC564" s="21">
        <f t="shared" ref="ACC564:ACC576" si="758">$G564*ACC$591</f>
        <v>50925.37</v>
      </c>
      <c r="ACD564" s="21">
        <f t="shared" ref="ACD564:ACD576" si="759">$H564*ACD$591</f>
        <v>53299.11</v>
      </c>
      <c r="ACE564" s="21">
        <f t="shared" ref="ACE564:ACE576" si="760">$I564*ACE$591</f>
        <v>16596.27</v>
      </c>
      <c r="ACF564" s="21">
        <f t="shared" ref="ACF564:ACF576" si="761">$J564*ACF$591</f>
        <v>15496.95</v>
      </c>
      <c r="ACG564" s="21">
        <f t="shared" ref="ACG564:ACG576" si="762">$K564*ACG$591</f>
        <v>14916.41</v>
      </c>
      <c r="ACH564" s="21">
        <f t="shared" ref="ACH564:ACH576" si="763">ABS564*ACB564</f>
        <v>1382976.56</v>
      </c>
      <c r="ACI564" s="21">
        <f t="shared" si="205"/>
        <v>1731462.58</v>
      </c>
      <c r="ACJ564" s="21">
        <f t="shared" si="205"/>
        <v>1812169.74</v>
      </c>
      <c r="ACK564" s="21">
        <f t="shared" ref="ACK564:ACK576" si="764">ABS564*ACE564</f>
        <v>464695.56</v>
      </c>
      <c r="ACL564" s="21">
        <f t="shared" si="206"/>
        <v>526896.30000000005</v>
      </c>
      <c r="ACM564" s="21">
        <f t="shared" si="206"/>
        <v>507157.94</v>
      </c>
      <c r="ACN564" s="23">
        <v>126</v>
      </c>
      <c r="ACO564" s="23">
        <v>125</v>
      </c>
      <c r="ACP564" s="23">
        <v>125</v>
      </c>
      <c r="ACQ564" s="21">
        <f t="shared" ref="ACQ564:ACQ576" si="765">$F564*ACN564</f>
        <v>6207894</v>
      </c>
      <c r="ACR564" s="21">
        <f t="shared" ref="ACR564:ACR576" si="766">$G564*ACO564</f>
        <v>6216500</v>
      </c>
      <c r="ACS564" s="21">
        <f t="shared" ref="ACS564:ACS576" si="767">$H564*ACP564</f>
        <v>6305250</v>
      </c>
      <c r="ACT564" s="21">
        <f t="shared" ref="ACT564:ACT576" si="768">$I564*ACN564</f>
        <v>5526254.1600000001</v>
      </c>
      <c r="ACU564" s="21">
        <f t="shared" ref="ACU564:ACU576" si="769">$J564*ACO564</f>
        <v>5565770</v>
      </c>
      <c r="ACV564" s="21">
        <f t="shared" ref="ACV564:ACV576" si="770">$K564*ACP564</f>
        <v>5665020</v>
      </c>
      <c r="ACW564" s="21">
        <f t="shared" ref="ACW564:ACW576" si="771">$F564*ACW$591</f>
        <v>49417.08</v>
      </c>
      <c r="ACX564" s="21">
        <f t="shared" ref="ACX564:ACX576" si="772">$G564*ACX$591</f>
        <v>51524.91</v>
      </c>
      <c r="ACY564" s="21">
        <f t="shared" ref="ACY564:ACY576" si="773">$H564*ACY$591</f>
        <v>54364.15</v>
      </c>
      <c r="ACZ564" s="21">
        <f t="shared" ref="ACZ564:ACZ576" si="774">$I564*ACZ$591</f>
        <v>17882.11</v>
      </c>
      <c r="ADA564" s="21">
        <f t="shared" ref="ADA564:ADA576" si="775">$J564*ADA$591</f>
        <v>16858.14</v>
      </c>
      <c r="ADB564" s="21">
        <f t="shared" ref="ADB564:ADB576" si="776">$K564*ADB$591</f>
        <v>16188.92</v>
      </c>
      <c r="ADC564" s="21">
        <f t="shared" ref="ADC564:ADC576" si="777">ACN564*ACW564</f>
        <v>6226552.0800000001</v>
      </c>
      <c r="ADD564" s="21">
        <f t="shared" si="207"/>
        <v>6440613.75</v>
      </c>
      <c r="ADE564" s="21">
        <f t="shared" si="207"/>
        <v>6795518.75</v>
      </c>
      <c r="ADF564" s="21">
        <f t="shared" ref="ADF564:ADF576" si="778">ACN564*ACZ564</f>
        <v>2253145.86</v>
      </c>
      <c r="ADG564" s="21">
        <f t="shared" si="208"/>
        <v>2107267.5</v>
      </c>
      <c r="ADH564" s="21">
        <f t="shared" si="208"/>
        <v>2023615</v>
      </c>
      <c r="ADI564" s="110">
        <v>398</v>
      </c>
      <c r="ADJ564" s="110">
        <v>373</v>
      </c>
      <c r="ADK564" s="110">
        <v>373</v>
      </c>
      <c r="ADL564" s="21">
        <f t="shared" ref="ADL564:ADL576" si="779">$F564*ADI564</f>
        <v>19609062</v>
      </c>
      <c r="ADM564" s="21">
        <f t="shared" ref="ADM564:ADM576" si="780">$G564*ADJ564</f>
        <v>18550036</v>
      </c>
      <c r="ADN564" s="21">
        <f t="shared" ref="ADN564:ADN576" si="781">$H564*ADK564</f>
        <v>18814866</v>
      </c>
      <c r="ADO564" s="21">
        <f t="shared" ref="ADO564:ADO576" si="782">$I564*ADI564</f>
        <v>17455945.68</v>
      </c>
      <c r="ADP564" s="21">
        <f t="shared" ref="ADP564:ADP576" si="783">$J564*ADJ564</f>
        <v>16608257.68</v>
      </c>
      <c r="ADQ564" s="21">
        <f t="shared" ref="ADQ564:ADQ576" si="784">$K564*ADK564</f>
        <v>16904419.68</v>
      </c>
      <c r="ADR564" s="21">
        <f t="shared" ref="ADR564:ADR576" si="785">$F564*ADR$591</f>
        <v>42994.9</v>
      </c>
      <c r="ADS564" s="21">
        <f t="shared" ref="ADS564:ADS576" si="786">$G564*ADS$591</f>
        <v>51979.58</v>
      </c>
      <c r="ADT564" s="21">
        <f t="shared" ref="ADT564:ADT576" si="787">$H564*ADT$591</f>
        <v>55170</v>
      </c>
      <c r="ADU564" s="21">
        <f t="shared" ref="ADU564:ADU576" si="788">$I564*ADU$591</f>
        <v>14719.95</v>
      </c>
      <c r="ADV564" s="21">
        <f t="shared" ref="ADV564:ADV576" si="789">$J564*ADV$591</f>
        <v>15424.55</v>
      </c>
      <c r="ADW564" s="21">
        <f t="shared" ref="ADW564:ADW576" si="790">$K564*ADW$591</f>
        <v>14673.69</v>
      </c>
      <c r="ADX564" s="21">
        <f t="shared" ref="ADX564:ADX576" si="791">ADI564*ADR564</f>
        <v>17111970.199999999</v>
      </c>
      <c r="ADY564" s="21">
        <f t="shared" si="209"/>
        <v>19388383.34</v>
      </c>
      <c r="ADZ564" s="21">
        <f t="shared" si="209"/>
        <v>20578410</v>
      </c>
      <c r="AEA564" s="21">
        <f t="shared" ref="AEA564:AEA576" si="792">ADI564*ADU564</f>
        <v>5858540.0999999996</v>
      </c>
      <c r="AEB564" s="21">
        <f t="shared" si="210"/>
        <v>5753357.1500000004</v>
      </c>
      <c r="AEC564" s="21">
        <f t="shared" si="210"/>
        <v>5473286.3700000001</v>
      </c>
      <c r="AED564" s="109">
        <f>90+1</f>
        <v>91</v>
      </c>
      <c r="AEE564" s="23">
        <v>63</v>
      </c>
      <c r="AEF564" s="23">
        <v>63</v>
      </c>
      <c r="AEG564" s="21">
        <f t="shared" ref="AEG564:AEG576" si="793">$F564*AED564</f>
        <v>4483479</v>
      </c>
      <c r="AEH564" s="21">
        <f t="shared" ref="AEH564:AEH576" si="794">$G564*AEE564</f>
        <v>3133116</v>
      </c>
      <c r="AEI564" s="21">
        <f t="shared" ref="AEI564:AEI576" si="795">$H564*AEF564</f>
        <v>3177846</v>
      </c>
      <c r="AEJ564" s="21">
        <f t="shared" ref="AEJ564:AEJ576" si="796">$I564*AED564</f>
        <v>3991183.56</v>
      </c>
      <c r="AEK564" s="21">
        <f t="shared" ref="AEK564:AEK576" si="797">$J564*AEE564</f>
        <v>2805148.08</v>
      </c>
      <c r="AEL564" s="21">
        <f t="shared" ref="AEL564:AEL576" si="798">$K564*AEF564</f>
        <v>2855170.08</v>
      </c>
      <c r="AEM564" s="21">
        <f t="shared" ref="AEM564:AEM576" si="799">$F564*AEM$591</f>
        <v>46081.7</v>
      </c>
      <c r="AEN564" s="21">
        <f t="shared" ref="AEN564:AEN576" si="800">$G564*AEN$591</f>
        <v>51526.39</v>
      </c>
      <c r="AEO564" s="21">
        <f t="shared" ref="AEO564:AEO576" si="801">$H564*AEO$591</f>
        <v>54364.86</v>
      </c>
      <c r="AEP564" s="21">
        <f t="shared" ref="AEP564:AEP576" si="802">$I564*AEP$591</f>
        <v>18330.62</v>
      </c>
      <c r="AEQ564" s="21">
        <f t="shared" ref="AEQ564:AEQ576" si="803">$J564*AEQ$591</f>
        <v>18203.03</v>
      </c>
      <c r="AER564" s="21">
        <f t="shared" ref="AER564:AER576" si="804">$K564*AER$591</f>
        <v>17504.36</v>
      </c>
      <c r="AES564" s="21">
        <f t="shared" ref="AES564:AES576" si="805">AED564*AEM564</f>
        <v>4193434.7</v>
      </c>
      <c r="AET564" s="21">
        <f t="shared" si="211"/>
        <v>3246162.57</v>
      </c>
      <c r="AEU564" s="21">
        <f t="shared" si="211"/>
        <v>3424986.18</v>
      </c>
      <c r="AEV564" s="21">
        <f t="shared" ref="AEV564:AEV576" si="806">AED564*AEP564</f>
        <v>1668086.42</v>
      </c>
      <c r="AEW564" s="21">
        <f t="shared" si="212"/>
        <v>1146790.8899999999</v>
      </c>
      <c r="AEX564" s="21">
        <f t="shared" si="212"/>
        <v>1102774.68</v>
      </c>
      <c r="AEY564" s="23">
        <v>129</v>
      </c>
      <c r="AEZ564" s="23">
        <v>128</v>
      </c>
      <c r="AFA564" s="23">
        <v>128</v>
      </c>
      <c r="AFB564" s="21">
        <f t="shared" ref="AFB564:AFB576" si="807">$F564*AEY564</f>
        <v>6355701</v>
      </c>
      <c r="AFC564" s="21">
        <f t="shared" ref="AFC564:AFC576" si="808">$G564*AEZ564</f>
        <v>6365696</v>
      </c>
      <c r="AFD564" s="21">
        <f t="shared" ref="AFD564:AFD576" si="809">$H564*AFA564</f>
        <v>6456576</v>
      </c>
      <c r="AFE564" s="21">
        <f t="shared" ref="AFE564:AFE576" si="810">$I564*AEY564</f>
        <v>5657831.6399999997</v>
      </c>
      <c r="AFF564" s="21">
        <f t="shared" ref="AFF564:AFF576" si="811">$J564*AEZ564</f>
        <v>5699348.4800000004</v>
      </c>
      <c r="AFG564" s="21">
        <f t="shared" ref="AFG564:AFG576" si="812">$K564*AFA564</f>
        <v>5800980.4800000004</v>
      </c>
      <c r="AFH564" s="21">
        <f t="shared" ref="AFH564:AFH576" si="813">$F564*AFH$591</f>
        <v>49447.18</v>
      </c>
      <c r="AFI564" s="21">
        <f t="shared" ref="AFI564:AFI576" si="814">$G564*AFI$591</f>
        <v>52052.480000000003</v>
      </c>
      <c r="AFJ564" s="21">
        <f t="shared" ref="AFJ564:AFJ576" si="815">$H564*AFJ$591</f>
        <v>55300.71</v>
      </c>
      <c r="AFK564" s="21">
        <f t="shared" ref="AFK564:AFK576" si="816">$I564*AFK$591</f>
        <v>20384.509999999998</v>
      </c>
      <c r="AFL564" s="21">
        <f t="shared" ref="AFL564:AFL576" si="817">$J564*AFL$591</f>
        <v>18918.310000000001</v>
      </c>
      <c r="AFM564" s="21">
        <f t="shared" ref="AFM564:AFM576" si="818">$K564*AFM$591</f>
        <v>18156.29</v>
      </c>
      <c r="AFN564" s="21">
        <f t="shared" ref="AFN564:AFN576" si="819">AEY564*AFH564</f>
        <v>6378686.2199999997</v>
      </c>
      <c r="AFO564" s="21">
        <f t="shared" si="213"/>
        <v>6662717.4400000004</v>
      </c>
      <c r="AFP564" s="21">
        <f t="shared" si="213"/>
        <v>7078490.8799999999</v>
      </c>
      <c r="AFQ564" s="21">
        <f t="shared" ref="AFQ564:AFQ576" si="820">AEY564*AFK564</f>
        <v>2629601.79</v>
      </c>
      <c r="AFR564" s="21">
        <f t="shared" si="214"/>
        <v>2421543.6800000002</v>
      </c>
      <c r="AFS564" s="21">
        <f t="shared" si="214"/>
        <v>2324005.12</v>
      </c>
      <c r="AFT564" s="110">
        <v>202</v>
      </c>
      <c r="AFU564" s="110">
        <v>209</v>
      </c>
      <c r="AFV564" s="110">
        <v>209</v>
      </c>
      <c r="AFW564" s="21">
        <f t="shared" ref="AFW564:AFW576" si="821">$F564*AFT564</f>
        <v>9952338</v>
      </c>
      <c r="AFX564" s="21">
        <f t="shared" ref="AFX564:AFX576" si="822">$G564*AFU564</f>
        <v>10393988</v>
      </c>
      <c r="AFY564" s="21">
        <f t="shared" ref="AFY564:AFY576" si="823">$H564*AFV564</f>
        <v>10542378</v>
      </c>
      <c r="AFZ564" s="21">
        <f t="shared" ref="AFZ564:AFZ576" si="824">$I564*AFT564</f>
        <v>8859550.3200000003</v>
      </c>
      <c r="AGA564" s="21">
        <f t="shared" ref="AGA564:AGA576" si="825">$J564*AFU564</f>
        <v>9305967.4399999995</v>
      </c>
      <c r="AGB564" s="21">
        <f t="shared" ref="AGB564:AGB576" si="826">$K564*AFV564</f>
        <v>9471913.4399999995</v>
      </c>
      <c r="AGC564" s="21">
        <f t="shared" ref="AGC564:AGC576" si="827">$F564*AGC$591</f>
        <v>49417.53</v>
      </c>
      <c r="AGD564" s="21">
        <f t="shared" ref="AGD564:AGD576" si="828">$G564*AGD$591</f>
        <v>51443.11</v>
      </c>
      <c r="AGE564" s="21">
        <f t="shared" ref="AGE564:AGE576" si="829">$H564*AGE$591</f>
        <v>54218.51</v>
      </c>
      <c r="AGF564" s="21">
        <f t="shared" ref="AGF564:AGF576" si="830">$I564*AGF$591</f>
        <v>21543.49</v>
      </c>
      <c r="AGG564" s="21">
        <f t="shared" ref="AGG564:AGG576" si="831">$J564*AGG$591</f>
        <v>19498.939999999999</v>
      </c>
      <c r="AGH564" s="21">
        <f t="shared" ref="AGH564:AGH576" si="832">$K564*AGH$591</f>
        <v>18727.05</v>
      </c>
      <c r="AGI564" s="21">
        <f t="shared" ref="AGI564:AGI576" si="833">AFT564*AGC564</f>
        <v>9982341.0600000005</v>
      </c>
      <c r="AGJ564" s="21">
        <f t="shared" si="215"/>
        <v>10751609.99</v>
      </c>
      <c r="AGK564" s="21">
        <f t="shared" si="215"/>
        <v>11331668.59</v>
      </c>
      <c r="AGL564" s="21">
        <f t="shared" ref="AGL564:AGL576" si="834">AFT564*AGF564</f>
        <v>4351784.9800000004</v>
      </c>
      <c r="AGM564" s="21">
        <f t="shared" si="216"/>
        <v>4075278.46</v>
      </c>
      <c r="AGN564" s="21">
        <f t="shared" si="216"/>
        <v>3913953.45</v>
      </c>
      <c r="AGO564" s="23"/>
      <c r="AGP564" s="23"/>
      <c r="AGQ564" s="23"/>
      <c r="AGR564" s="21">
        <f t="shared" ref="AGR564:AGR576" si="835">$F564*AGO564</f>
        <v>0</v>
      </c>
      <c r="AGS564" s="21">
        <f t="shared" ref="AGS564:AGS576" si="836">$G564*AGP564</f>
        <v>0</v>
      </c>
      <c r="AGT564" s="21">
        <f t="shared" ref="AGT564:AGT576" si="837">$H564*AGQ564</f>
        <v>0</v>
      </c>
      <c r="AGU564" s="21">
        <f t="shared" ref="AGU564:AGU576" si="838">$I564*AGO564</f>
        <v>0</v>
      </c>
      <c r="AGV564" s="21">
        <f t="shared" ref="AGV564:AGV576" si="839">$J564*AGP564</f>
        <v>0</v>
      </c>
      <c r="AGW564" s="21">
        <f t="shared" ref="AGW564:AGW576" si="840">$K564*AGQ564</f>
        <v>0</v>
      </c>
      <c r="AGX564" s="21">
        <f t="shared" ref="AGX564:AGX576" si="841">$F564*AGX$591</f>
        <v>49423.94</v>
      </c>
      <c r="AGY564" s="21">
        <f t="shared" ref="AGY564:AGY576" si="842">$G564*AGY$591</f>
        <v>51558.33</v>
      </c>
      <c r="AGZ564" s="21">
        <f t="shared" ref="AGZ564:AGZ576" si="843">$H564*AGZ$591</f>
        <v>54422.22</v>
      </c>
      <c r="AHA564" s="21">
        <f t="shared" ref="AHA564:AHA576" si="844">$I564*AHA$591</f>
        <v>32316.13</v>
      </c>
      <c r="AHB564" s="21">
        <f t="shared" ref="AHB564:AHB576" si="845">$J564*AHB$591</f>
        <v>29071.59</v>
      </c>
      <c r="AHC564" s="21">
        <f t="shared" ref="AHC564:AHC576" si="846">$K564*AHC$591</f>
        <v>27863.42</v>
      </c>
      <c r="AHD564" s="21">
        <f t="shared" ref="AHD564:AHD576" si="847">AGO564*AGX564</f>
        <v>0</v>
      </c>
      <c r="AHE564" s="21">
        <f t="shared" si="217"/>
        <v>0</v>
      </c>
      <c r="AHF564" s="21">
        <f t="shared" si="217"/>
        <v>0</v>
      </c>
      <c r="AHG564" s="21">
        <f t="shared" ref="AHG564:AHG576" si="848">AGO564*AHA564</f>
        <v>0</v>
      </c>
      <c r="AHH564" s="21">
        <f t="shared" si="218"/>
        <v>0</v>
      </c>
      <c r="AHI564" s="21">
        <f t="shared" si="218"/>
        <v>0</v>
      </c>
      <c r="AHJ564" s="110">
        <v>115</v>
      </c>
      <c r="AHK564" s="110">
        <v>139</v>
      </c>
      <c r="AHL564" s="110">
        <v>139</v>
      </c>
      <c r="AHM564" s="21">
        <f t="shared" ref="AHM564:AHM576" si="849">$F564*AHJ564</f>
        <v>5665935</v>
      </c>
      <c r="AHN564" s="21">
        <f t="shared" ref="AHN564:AHN576" si="850">$G564*AHK564</f>
        <v>6912748</v>
      </c>
      <c r="AHO564" s="21">
        <f t="shared" ref="AHO564:AHO576" si="851">$H564*AHL564</f>
        <v>7011438</v>
      </c>
      <c r="AHP564" s="21">
        <f t="shared" ref="AHP564:AHP576" si="852">$I564*AHJ564</f>
        <v>5043803.4000000004</v>
      </c>
      <c r="AHQ564" s="21">
        <f t="shared" ref="AHQ564:AHQ576" si="853">$J564*AHK564</f>
        <v>6189136.2400000002</v>
      </c>
      <c r="AHR564" s="21">
        <f t="shared" ref="AHR564:AHR576" si="854">$K564*AHL564</f>
        <v>6299502.2400000002</v>
      </c>
      <c r="AHS564" s="21">
        <f t="shared" ref="AHS564:AHS576" si="855">$F564*AHS$591</f>
        <v>49442.26</v>
      </c>
      <c r="AHT564" s="21">
        <f t="shared" ref="AHT564:AHT576" si="856">$G564*AHT$591</f>
        <v>51981.67</v>
      </c>
      <c r="AHU564" s="21">
        <f t="shared" ref="AHU564:AHU576" si="857">$H564*AHU$591</f>
        <v>55174.54</v>
      </c>
      <c r="AHV564" s="21">
        <f t="shared" ref="AHV564:AHV576" si="858">$I564*AHV$591</f>
        <v>19860.009999999998</v>
      </c>
      <c r="AHW564" s="21">
        <f t="shared" ref="AHW564:AHW576" si="859">$J564*AHW$591</f>
        <v>17892.240000000002</v>
      </c>
      <c r="AHX564" s="21">
        <f t="shared" ref="AHX564:AHX576" si="860">$K564*AHX$591</f>
        <v>17090.09</v>
      </c>
      <c r="AHY564" s="21">
        <f t="shared" ref="AHY564:AHY576" si="861">AHJ564*AHS564</f>
        <v>5685859.9000000004</v>
      </c>
      <c r="AHZ564" s="21">
        <f t="shared" si="219"/>
        <v>7225452.1299999999</v>
      </c>
      <c r="AIA564" s="21">
        <f t="shared" si="219"/>
        <v>7669261.0599999996</v>
      </c>
      <c r="AIB564" s="21">
        <f t="shared" ref="AIB564:AIB576" si="862">AHJ564*AHV564</f>
        <v>2283901.15</v>
      </c>
      <c r="AIC564" s="21">
        <f t="shared" si="220"/>
        <v>2487021.36</v>
      </c>
      <c r="AID564" s="21">
        <f t="shared" si="220"/>
        <v>2375522.5099999998</v>
      </c>
      <c r="AIE564" s="110">
        <f>126-1-125</f>
        <v>0</v>
      </c>
      <c r="AIF564" s="110">
        <f t="shared" ref="AIF564:AIG564" si="863">126-1-125</f>
        <v>0</v>
      </c>
      <c r="AIG564" s="110">
        <f t="shared" si="863"/>
        <v>0</v>
      </c>
      <c r="AIH564" s="21">
        <f t="shared" ref="AIH564:AIH576" si="864">$F564*AIE564</f>
        <v>0</v>
      </c>
      <c r="AII564" s="21">
        <f t="shared" ref="AII564:AII576" si="865">$G564*AIF564</f>
        <v>0</v>
      </c>
      <c r="AIJ564" s="21">
        <f t="shared" ref="AIJ564:AIJ576" si="866">$H564*AIG564</f>
        <v>0</v>
      </c>
      <c r="AIK564" s="21">
        <f t="shared" ref="AIK564:AIK576" si="867">$I564*AIE564</f>
        <v>0</v>
      </c>
      <c r="AIL564" s="21">
        <f t="shared" ref="AIL564:AIL576" si="868">$J564*AIF564</f>
        <v>0</v>
      </c>
      <c r="AIM564" s="21">
        <f t="shared" ref="AIM564:AIM576" si="869">$K564*AIG564</f>
        <v>0</v>
      </c>
      <c r="AIN564" s="21">
        <f t="shared" ref="AIN564:AIN576" si="870">$F564*AIN$591</f>
        <v>0</v>
      </c>
      <c r="AIO564" s="21">
        <f t="shared" ref="AIO564:AIO576" si="871">$G564*AIO$591</f>
        <v>0</v>
      </c>
      <c r="AIP564" s="21">
        <f t="shared" ref="AIP564:AIP576" si="872">$H564*AIP$591</f>
        <v>0</v>
      </c>
      <c r="AIQ564" s="21">
        <f t="shared" ref="AIQ564:AIQ576" si="873">$I564*AIQ$591</f>
        <v>0</v>
      </c>
      <c r="AIR564" s="21">
        <f t="shared" ref="AIR564:AIR576" si="874">$J564*AIR$591</f>
        <v>0</v>
      </c>
      <c r="AIS564" s="21">
        <f t="shared" ref="AIS564:AIS576" si="875">$K564*AIS$591</f>
        <v>0</v>
      </c>
      <c r="AIT564" s="21">
        <f t="shared" ref="AIT564:AIT576" si="876">AIE564*AIN564</f>
        <v>0</v>
      </c>
      <c r="AIU564" s="21">
        <f t="shared" si="222"/>
        <v>0</v>
      </c>
      <c r="AIV564" s="21">
        <f t="shared" si="222"/>
        <v>0</v>
      </c>
      <c r="AIW564" s="21">
        <f t="shared" ref="AIW564:AIW576" si="877">AIE564*AIQ564</f>
        <v>0</v>
      </c>
      <c r="AIX564" s="21">
        <f t="shared" si="223"/>
        <v>0</v>
      </c>
      <c r="AIY564" s="21">
        <f t="shared" si="223"/>
        <v>0</v>
      </c>
      <c r="AIZ564" s="109">
        <f>207+3</f>
        <v>210</v>
      </c>
      <c r="AJA564" s="110">
        <v>195</v>
      </c>
      <c r="AJB564" s="110">
        <v>195</v>
      </c>
      <c r="AJC564" s="21">
        <f t="shared" ref="AJC564:AJC576" si="878">$F564*AIZ564</f>
        <v>10346490</v>
      </c>
      <c r="AJD564" s="21">
        <f t="shared" ref="AJD564:AJD576" si="879">$G564*AJA564</f>
        <v>9697740</v>
      </c>
      <c r="AJE564" s="21">
        <f t="shared" ref="AJE564:AJE576" si="880">$H564*AJB564</f>
        <v>9836190</v>
      </c>
      <c r="AJF564" s="21">
        <f t="shared" ref="AJF564:AJF576" si="881">$I564*AIZ564</f>
        <v>9210423.5999999996</v>
      </c>
      <c r="AJG564" s="21">
        <f t="shared" ref="AJG564:AJG576" si="882">$J564*AJA564</f>
        <v>8682601.1999999993</v>
      </c>
      <c r="AJH564" s="21">
        <f t="shared" ref="AJH564:AJH576" si="883">$K564*AJB564</f>
        <v>8837431.1999999993</v>
      </c>
      <c r="AJI564" s="21">
        <f t="shared" ref="AJI564:AJI576" si="884">$F564*AJI$591</f>
        <v>49410.28</v>
      </c>
      <c r="AJJ564" s="21">
        <f t="shared" ref="AJJ564:AJJ576" si="885">$G564*AJJ$591</f>
        <v>51519.61</v>
      </c>
      <c r="AJK564" s="21">
        <f t="shared" ref="AJK564:AJK576" si="886">$H564*AJK$591</f>
        <v>54355.69</v>
      </c>
      <c r="AJL564" s="21">
        <f t="shared" ref="AJL564:AJL576" si="887">$I564*AJL$591</f>
        <v>19554.97</v>
      </c>
      <c r="AJM564" s="21">
        <f t="shared" ref="AJM564:AJM576" si="888">$J564*AJM$591</f>
        <v>18453.32</v>
      </c>
      <c r="AJN564" s="21">
        <f t="shared" ref="AJN564:AJN576" si="889">$K564*AJN$591</f>
        <v>17744.25</v>
      </c>
      <c r="AJO564" s="21">
        <f t="shared" ref="AJO564:AJO576" si="890">AIZ564*AJI564</f>
        <v>10376158.800000001</v>
      </c>
      <c r="AJP564" s="21">
        <f t="shared" si="224"/>
        <v>10046323.949999999</v>
      </c>
      <c r="AJQ564" s="21">
        <f t="shared" si="224"/>
        <v>10599359.550000001</v>
      </c>
      <c r="AJR564" s="21">
        <f t="shared" ref="AJR564:AJR576" si="891">AIZ564*AJL564</f>
        <v>4106543.7</v>
      </c>
      <c r="AJS564" s="21">
        <f t="shared" si="225"/>
        <v>3598397.4</v>
      </c>
      <c r="AJT564" s="21">
        <f t="shared" si="225"/>
        <v>3460128.75</v>
      </c>
      <c r="AJU564" s="23">
        <v>140</v>
      </c>
      <c r="AJV564" s="23">
        <v>140</v>
      </c>
      <c r="AJW564" s="23">
        <v>140</v>
      </c>
      <c r="AJX564" s="21">
        <f t="shared" ref="AJX564:AJX576" si="892">$F564*AJU564</f>
        <v>6897660</v>
      </c>
      <c r="AJY564" s="21">
        <f t="shared" ref="AJY564:AJY576" si="893">$G564*AJV564</f>
        <v>6962480</v>
      </c>
      <c r="AJZ564" s="21">
        <f t="shared" ref="AJZ564:AJZ576" si="894">$H564*AJW564</f>
        <v>7061880</v>
      </c>
      <c r="AKA564" s="21">
        <f t="shared" ref="AKA564:AKA576" si="895">$I564*AJU564</f>
        <v>6140282.4000000004</v>
      </c>
      <c r="AKB564" s="21">
        <f t="shared" ref="AKB564:AKB576" si="896">$J564*AJV564</f>
        <v>6233662.4000000004</v>
      </c>
      <c r="AKC564" s="21">
        <f t="shared" ref="AKC564:AKC576" si="897">$K564*AJW564</f>
        <v>6344822.4000000004</v>
      </c>
      <c r="AKD564" s="21">
        <f t="shared" ref="AKD564:AKD576" si="898">$F564*AKD$591</f>
        <v>49436.67</v>
      </c>
      <c r="AKE564" s="21">
        <f t="shared" ref="AKE564:AKE576" si="899">$G564*AKE$591</f>
        <v>51828.61</v>
      </c>
      <c r="AKF564" s="21">
        <f t="shared" ref="AKF564:AKF576" si="900">$H564*AKF$591</f>
        <v>54903.03</v>
      </c>
      <c r="AKG564" s="21">
        <f t="shared" ref="AKG564:AKG576" si="901">$I564*AKG$591</f>
        <v>19941.88</v>
      </c>
      <c r="AKH564" s="21">
        <f t="shared" ref="AKH564:AKH576" si="902">$J564*AKH$591</f>
        <v>18046.25</v>
      </c>
      <c r="AKI564" s="21">
        <f t="shared" ref="AKI564:AKI576" si="903">$K564*AKI$591</f>
        <v>17344.490000000002</v>
      </c>
      <c r="AKJ564" s="21">
        <f t="shared" ref="AKJ564:AKJ576" si="904">AJU564*AKD564</f>
        <v>6921133.7999999998</v>
      </c>
      <c r="AKK564" s="21">
        <f t="shared" si="226"/>
        <v>7256005.4000000004</v>
      </c>
      <c r="AKL564" s="21">
        <f t="shared" si="226"/>
        <v>7686424.2000000002</v>
      </c>
      <c r="AKM564" s="21">
        <f t="shared" ref="AKM564:AKM576" si="905">AJU564*AKG564</f>
        <v>2791863.2</v>
      </c>
      <c r="AKN564" s="21">
        <f t="shared" si="227"/>
        <v>2526475</v>
      </c>
      <c r="AKO564" s="21">
        <f t="shared" si="227"/>
        <v>2428228.6</v>
      </c>
      <c r="AKP564" s="110">
        <v>119</v>
      </c>
      <c r="AKQ564" s="110">
        <v>123</v>
      </c>
      <c r="AKR564" s="110">
        <v>123</v>
      </c>
      <c r="AKS564" s="21">
        <f t="shared" ref="AKS564:AKS576" si="906">$F564*AKP564</f>
        <v>5863011</v>
      </c>
      <c r="AKT564" s="21">
        <f t="shared" ref="AKT564:AKT576" si="907">$G564*AKQ564</f>
        <v>6117036</v>
      </c>
      <c r="AKU564" s="21">
        <f t="shared" ref="AKU564:AKU576" si="908">$H564*AKR564</f>
        <v>6204366</v>
      </c>
      <c r="AKV564" s="21">
        <f t="shared" ref="AKV564:AKV576" si="909">$I564*AKP564</f>
        <v>5219240.04</v>
      </c>
      <c r="AKW564" s="21">
        <f t="shared" ref="AKW564:AKW576" si="910">$J564*AKQ564</f>
        <v>5476717.6799999997</v>
      </c>
      <c r="AKX564" s="21">
        <f t="shared" ref="AKX564:AKX576" si="911">$K564*AKR564</f>
        <v>5574379.6799999997</v>
      </c>
      <c r="AKY564" s="21">
        <f t="shared" ref="AKY564:AKY576" si="912">$F564*AKY$591</f>
        <v>49421.19</v>
      </c>
      <c r="AKZ564" s="21">
        <f t="shared" ref="AKZ564:AKZ576" si="913">$G564*AKZ$591</f>
        <v>51624.06</v>
      </c>
      <c r="ALA564" s="21">
        <f t="shared" ref="ALA564:ALA576" si="914">$H564*ALA$591</f>
        <v>54539.37</v>
      </c>
      <c r="ALB564" s="21">
        <f t="shared" ref="ALB564:ALB576" si="915">$I564*ALB$591</f>
        <v>21255.98</v>
      </c>
      <c r="ALC564" s="21">
        <f t="shared" ref="ALC564:ALC576" si="916">$J564*ALC$591</f>
        <v>19070.55</v>
      </c>
      <c r="ALD564" s="21">
        <f t="shared" ref="ALD564:ALD576" si="917">$K564*ALD$591</f>
        <v>18100.759999999998</v>
      </c>
      <c r="ALE564" s="21">
        <f t="shared" ref="ALE564:ALE576" si="918">AKP564*AKY564</f>
        <v>5881121.6100000003</v>
      </c>
      <c r="ALF564" s="21">
        <f t="shared" si="228"/>
        <v>6349759.3799999999</v>
      </c>
      <c r="ALG564" s="21">
        <f t="shared" si="228"/>
        <v>6708342.5099999998</v>
      </c>
      <c r="ALH564" s="21">
        <f t="shared" ref="ALH564:ALH576" si="919">AKP564*ALB564</f>
        <v>2529461.62</v>
      </c>
      <c r="ALI564" s="21">
        <f t="shared" si="229"/>
        <v>2345677.65</v>
      </c>
      <c r="ALJ564" s="21">
        <f t="shared" si="229"/>
        <v>2226393.48</v>
      </c>
      <c r="ALK564" s="110">
        <v>122</v>
      </c>
      <c r="ALL564" s="110">
        <v>134</v>
      </c>
      <c r="ALM564" s="110">
        <v>134</v>
      </c>
      <c r="ALN564" s="21">
        <f t="shared" ref="ALN564:ALN576" si="920">$F564*ALK564</f>
        <v>6010818</v>
      </c>
      <c r="ALO564" s="21">
        <f t="shared" ref="ALO564:ALO576" si="921">$G564*ALL564</f>
        <v>6664088</v>
      </c>
      <c r="ALP564" s="21">
        <f t="shared" ref="ALP564:ALP576" si="922">$H564*ALM564</f>
        <v>6759228</v>
      </c>
      <c r="ALQ564" s="21">
        <f t="shared" ref="ALQ564:ALQ576" si="923">$I564*ALK564</f>
        <v>5350817.5199999996</v>
      </c>
      <c r="ALR564" s="21">
        <f t="shared" ref="ALR564:ALR576" si="924">$J564*ALL564</f>
        <v>5966505.4400000004</v>
      </c>
      <c r="ALS564" s="21">
        <f t="shared" ref="ALS564:ALS576" si="925">$K564*ALM564</f>
        <v>6072901.4400000004</v>
      </c>
      <c r="ALT564" s="21">
        <f t="shared" ref="ALT564:ALT576" si="926">$F564*ALT$591</f>
        <v>56553.08</v>
      </c>
      <c r="ALU564" s="21">
        <f t="shared" ref="ALU564:ALU576" si="927">$G564*ALU$591</f>
        <v>52163.09</v>
      </c>
      <c r="ALV564" s="21">
        <f t="shared" ref="ALV564:ALV576" si="928">$H564*ALV$591</f>
        <v>55495.14</v>
      </c>
      <c r="ALW564" s="21">
        <f t="shared" ref="ALW564:ALW576" si="929">$I564*ALW$591</f>
        <v>24385.52</v>
      </c>
      <c r="ALX564" s="21">
        <f t="shared" ref="ALX564:ALX576" si="930">$J564*ALX$591</f>
        <v>20562.37</v>
      </c>
      <c r="ALY564" s="21">
        <f t="shared" ref="ALY564:ALY576" si="931">$K564*ALY$591</f>
        <v>19490.48</v>
      </c>
      <c r="ALZ564" s="21">
        <f t="shared" ref="ALZ564:ALZ576" si="932">ALK564*ALT564</f>
        <v>6899475.7599999998</v>
      </c>
      <c r="AMA564" s="21">
        <f t="shared" si="230"/>
        <v>6989854.0599999996</v>
      </c>
      <c r="AMB564" s="21">
        <f t="shared" si="230"/>
        <v>7436348.7599999998</v>
      </c>
      <c r="AMC564" s="21">
        <f t="shared" ref="AMC564:AMC576" si="933">ALK564*ALW564</f>
        <v>2975033.44</v>
      </c>
      <c r="AMD564" s="21">
        <f t="shared" si="231"/>
        <v>2755357.58</v>
      </c>
      <c r="AME564" s="21">
        <f t="shared" si="231"/>
        <v>2611724.3199999998</v>
      </c>
      <c r="AMF564" s="109">
        <f>251+3</f>
        <v>254</v>
      </c>
      <c r="AMG564" s="23">
        <v>268</v>
      </c>
      <c r="AMH564" s="23">
        <v>268</v>
      </c>
      <c r="AMI564" s="21">
        <f t="shared" ref="AMI564:AMI576" si="934">$F564*AMF564</f>
        <v>12514326</v>
      </c>
      <c r="AMJ564" s="21">
        <f t="shared" ref="AMJ564:AMJ576" si="935">$G564*AMG564</f>
        <v>13328176</v>
      </c>
      <c r="AMK564" s="21">
        <f t="shared" ref="AMK564:AMK576" si="936">$H564*AMH564</f>
        <v>13518456</v>
      </c>
      <c r="AML564" s="21">
        <f t="shared" ref="AML564:AML576" si="937">$I564*AMF564</f>
        <v>11140226.640000001</v>
      </c>
      <c r="AMM564" s="21">
        <f t="shared" ref="AMM564:AMM576" si="938">$J564*AMG564</f>
        <v>11933010.880000001</v>
      </c>
      <c r="AMN564" s="21">
        <f t="shared" ref="AMN564:AMN576" si="939">$K564*AMH564</f>
        <v>12145802.880000001</v>
      </c>
      <c r="AMO564" s="21">
        <f t="shared" ref="AMO564:AMO576" si="940">$F564*AMO$591</f>
        <v>49456.92</v>
      </c>
      <c r="AMP564" s="21">
        <f t="shared" ref="AMP564:AMP576" si="941">$G564*AMP$591</f>
        <v>52062.59</v>
      </c>
      <c r="AMQ564" s="21">
        <f t="shared" ref="AMQ564:AMQ576" si="942">$H564*AMQ$591</f>
        <v>55317.46</v>
      </c>
      <c r="AMR564" s="21">
        <f t="shared" ref="AMR564:AMR576" si="943">$I564*AMR$591</f>
        <v>19271.919999999998</v>
      </c>
      <c r="AMS564" s="21">
        <f t="shared" ref="AMS564:AMS576" si="944">$J564*AMS$591</f>
        <v>17376.97</v>
      </c>
      <c r="AMT564" s="21">
        <f t="shared" ref="AMT564:AMT576" si="945">$K564*AMT$591</f>
        <v>16519.05</v>
      </c>
      <c r="AMU564" s="21">
        <f t="shared" ref="AMU564:AMU576" si="946">AMF564*AMO564</f>
        <v>12562057.68</v>
      </c>
      <c r="AMV564" s="21">
        <f t="shared" si="232"/>
        <v>13952774.119999999</v>
      </c>
      <c r="AMW564" s="21">
        <f t="shared" si="232"/>
        <v>14825079.279999999</v>
      </c>
      <c r="AMX564" s="21">
        <f t="shared" ref="AMX564:AMX576" si="947">AMF564*AMR564</f>
        <v>4895067.68</v>
      </c>
      <c r="AMY564" s="21">
        <f t="shared" si="233"/>
        <v>4657027.96</v>
      </c>
      <c r="AMZ564" s="21">
        <f t="shared" si="233"/>
        <v>4427105.4000000004</v>
      </c>
      <c r="ANA564" s="23"/>
      <c r="ANB564" s="23"/>
      <c r="ANC564" s="23"/>
      <c r="AND564" s="21">
        <f t="shared" ref="AND564:AND576" si="948">$F564*ANA564</f>
        <v>0</v>
      </c>
      <c r="ANE564" s="21">
        <f t="shared" ref="ANE564:ANE576" si="949">$G564*ANB564</f>
        <v>0</v>
      </c>
      <c r="ANF564" s="21">
        <f t="shared" ref="ANF564:ANF576" si="950">$H564*ANC564</f>
        <v>0</v>
      </c>
      <c r="ANG564" s="21">
        <f t="shared" ref="ANG564:ANG576" si="951">$I564*ANA564</f>
        <v>0</v>
      </c>
      <c r="ANH564" s="21">
        <f t="shared" ref="ANH564:ANH576" si="952">$J564*ANB564</f>
        <v>0</v>
      </c>
      <c r="ANI564" s="21">
        <f t="shared" ref="ANI564:ANI576" si="953">$K564*ANC564</f>
        <v>0</v>
      </c>
      <c r="ANJ564" s="21">
        <f t="shared" ref="ANJ564:ANJ576" si="954">$F564*ANJ$591</f>
        <v>55162.76</v>
      </c>
      <c r="ANK564" s="21">
        <f t="shared" ref="ANK564:ANK576" si="955">$G564*ANK$591</f>
        <v>53693.97</v>
      </c>
      <c r="ANL564" s="21">
        <f t="shared" ref="ANL564:ANL576" si="956">$H564*ANL$591</f>
        <v>58211.12</v>
      </c>
      <c r="ANM564" s="21">
        <f t="shared" ref="ANM564:ANM576" si="957">$I564*ANM$591</f>
        <v>34048.69</v>
      </c>
      <c r="ANN564" s="21">
        <f t="shared" ref="ANN564:ANN576" si="958">$J564*ANN$591</f>
        <v>44821.96</v>
      </c>
      <c r="ANO564" s="21">
        <f t="shared" ref="ANO564:ANO576" si="959">$K564*ANO$591</f>
        <v>43846.9</v>
      </c>
      <c r="ANP564" s="21">
        <f t="shared" ref="ANP564:ANP576" si="960">ANA564*ANJ564</f>
        <v>0</v>
      </c>
      <c r="ANQ564" s="21">
        <f t="shared" si="234"/>
        <v>0</v>
      </c>
      <c r="ANR564" s="21">
        <f t="shared" si="234"/>
        <v>0</v>
      </c>
      <c r="ANS564" s="21">
        <f t="shared" ref="ANS564:ANS576" si="961">ANA564*ANM564</f>
        <v>0</v>
      </c>
      <c r="ANT564" s="21">
        <f t="shared" si="235"/>
        <v>0</v>
      </c>
      <c r="ANU564" s="21">
        <f t="shared" si="235"/>
        <v>0</v>
      </c>
      <c r="ANV564" s="110">
        <v>247</v>
      </c>
      <c r="ANW564" s="110">
        <v>240</v>
      </c>
      <c r="ANX564" s="110">
        <v>240</v>
      </c>
      <c r="ANY564" s="21">
        <f t="shared" ref="ANY564:ANY576" si="962">$F564*ANV564</f>
        <v>12169443</v>
      </c>
      <c r="ANZ564" s="21">
        <f t="shared" ref="ANZ564:ANZ576" si="963">$G564*ANW564</f>
        <v>11935680</v>
      </c>
      <c r="AOA564" s="21">
        <f t="shared" ref="AOA564:AOA576" si="964">$H564*ANX564</f>
        <v>12106080</v>
      </c>
      <c r="AOB564" s="21">
        <f t="shared" ref="AOB564:AOB576" si="965">$I564*ANV564</f>
        <v>10833212.52</v>
      </c>
      <c r="AOC564" s="21">
        <f t="shared" ref="AOC564:AOC576" si="966">$J564*ANW564</f>
        <v>10686278.4</v>
      </c>
      <c r="AOD564" s="21">
        <f t="shared" ref="AOD564:AOD576" si="967">$K564*ANX564</f>
        <v>10876838.4</v>
      </c>
      <c r="AOE564" s="21">
        <f t="shared" ref="AOE564:AOE576" si="968">$F564*AOE$591</f>
        <v>49455.19</v>
      </c>
      <c r="AOF564" s="21">
        <f t="shared" ref="AOF564:AOF576" si="969">$G564*AOF$591</f>
        <v>52435.16</v>
      </c>
      <c r="AOG564" s="21">
        <f t="shared" ref="AOG564:AOG576" si="970">$H564*AOG$591</f>
        <v>55977.5</v>
      </c>
      <c r="AOH564" s="21">
        <f t="shared" ref="AOH564:AOH576" si="971">$I564*AOH$591</f>
        <v>15866.16</v>
      </c>
      <c r="AOI564" s="21">
        <f t="shared" ref="AOI564:AOI576" si="972">$J564*AOI$591</f>
        <v>17888.18</v>
      </c>
      <c r="AOJ564" s="21">
        <f t="shared" ref="AOJ564:AOJ576" si="973">$K564*AOJ$591</f>
        <v>17025.87</v>
      </c>
      <c r="AOK564" s="21">
        <f t="shared" ref="AOK564:AOK576" si="974">ANV564*AOE564</f>
        <v>12215431.93</v>
      </c>
      <c r="AOL564" s="21">
        <f t="shared" si="236"/>
        <v>12584438.4</v>
      </c>
      <c r="AOM564" s="21">
        <f t="shared" si="236"/>
        <v>13434600</v>
      </c>
      <c r="AON564" s="21">
        <f t="shared" ref="AON564:AON576" si="975">ANV564*AOH564</f>
        <v>3918941.52</v>
      </c>
      <c r="AOO564" s="21">
        <f t="shared" si="237"/>
        <v>4293163.2</v>
      </c>
      <c r="AOP564" s="21">
        <f t="shared" si="237"/>
        <v>4086208.8</v>
      </c>
      <c r="AOQ564" s="110">
        <v>248</v>
      </c>
      <c r="AOR564" s="110">
        <v>250</v>
      </c>
      <c r="AOS564" s="110">
        <v>250</v>
      </c>
      <c r="AOT564" s="21">
        <f t="shared" ref="AOT564:AOT576" si="976">$F564*AOQ564</f>
        <v>12218712</v>
      </c>
      <c r="AOU564" s="21">
        <f t="shared" ref="AOU564:AOU576" si="977">$G564*AOR564</f>
        <v>12433000</v>
      </c>
      <c r="AOV564" s="21">
        <f t="shared" ref="AOV564:AOV576" si="978">$H564*AOS564</f>
        <v>12610500</v>
      </c>
      <c r="AOW564" s="21">
        <f t="shared" ref="AOW564:AOW576" si="979">$I564*AOQ564</f>
        <v>10877071.68</v>
      </c>
      <c r="AOX564" s="21">
        <f t="shared" ref="AOX564:AOX576" si="980">$J564*AOR564</f>
        <v>11131540</v>
      </c>
      <c r="AOY564" s="21">
        <f t="shared" ref="AOY564:AOY576" si="981">$K564*AOS564</f>
        <v>11330040</v>
      </c>
      <c r="AOZ564" s="21">
        <f t="shared" ref="AOZ564:AOZ576" si="982">$F564*AOZ$591</f>
        <v>49451.63</v>
      </c>
      <c r="APA564" s="21">
        <f t="shared" ref="APA564:APA576" si="983">$G564*APA$591</f>
        <v>51977.13</v>
      </c>
      <c r="APB564" s="21">
        <f t="shared" ref="APB564:APB576" si="984">$H564*APB$591</f>
        <v>55166.32</v>
      </c>
      <c r="APC564" s="21">
        <f t="shared" ref="APC564:APC576" si="985">$I564*APC$591</f>
        <v>23038.45</v>
      </c>
      <c r="APD564" s="21">
        <f t="shared" ref="APD564:APD576" si="986">$J564*APD$591</f>
        <v>20070.34</v>
      </c>
      <c r="APE564" s="21">
        <f t="shared" ref="APE564:APE576" si="987">$K564*APE$591</f>
        <v>18934.86</v>
      </c>
      <c r="APF564" s="21">
        <f t="shared" ref="APF564:APF576" si="988">AOQ564*AOZ564</f>
        <v>12264004.24</v>
      </c>
      <c r="APG564" s="21">
        <f t="shared" si="238"/>
        <v>12994282.5</v>
      </c>
      <c r="APH564" s="21">
        <f t="shared" si="238"/>
        <v>13791580</v>
      </c>
      <c r="API564" s="21">
        <f t="shared" ref="API564:API576" si="989">AOQ564*APC564</f>
        <v>5713535.5999999996</v>
      </c>
      <c r="APJ564" s="21">
        <f t="shared" si="239"/>
        <v>5017585</v>
      </c>
      <c r="APK564" s="21">
        <f t="shared" si="239"/>
        <v>4733715</v>
      </c>
      <c r="APL564" s="23">
        <v>144</v>
      </c>
      <c r="APM564" s="23">
        <v>148</v>
      </c>
      <c r="APN564" s="23">
        <v>148</v>
      </c>
      <c r="APO564" s="21">
        <f t="shared" ref="APO564:APO576" si="990">$F564*APL564</f>
        <v>7094736</v>
      </c>
      <c r="APP564" s="21">
        <f t="shared" ref="APP564:APP576" si="991">$G564*APM564</f>
        <v>7360336</v>
      </c>
      <c r="APQ564" s="21">
        <f t="shared" ref="APQ564:APQ576" si="992">$H564*APN564</f>
        <v>7465416</v>
      </c>
      <c r="APR564" s="21">
        <f t="shared" ref="APR564:APR576" si="993">$I564*APL564</f>
        <v>6315719.04</v>
      </c>
      <c r="APS564" s="21">
        <f t="shared" ref="APS564:APS576" si="994">$J564*APM564</f>
        <v>6589871.6799999997</v>
      </c>
      <c r="APT564" s="21">
        <f t="shared" ref="APT564:APT576" si="995">$K564*APN564</f>
        <v>6707383.6799999997</v>
      </c>
      <c r="APU564" s="21">
        <f t="shared" ref="APU564:APU576" si="996">$F564*APU$591</f>
        <v>49430.58</v>
      </c>
      <c r="APV564" s="21">
        <f t="shared" ref="APV564:APV576" si="997">$G564*APV$591</f>
        <v>51602.62</v>
      </c>
      <c r="APW564" s="21">
        <f t="shared" ref="APW564:APW576" si="998">$H564*APW$591</f>
        <v>54501.84</v>
      </c>
      <c r="APX564" s="21">
        <f t="shared" ref="APX564:APX576" si="999">$I564*APX$591</f>
        <v>20147.7</v>
      </c>
      <c r="APY564" s="21">
        <f t="shared" ref="APY564:APY576" si="1000">$J564*APY$591</f>
        <v>17989.2</v>
      </c>
      <c r="APZ564" s="21">
        <f t="shared" ref="APZ564:APZ576" si="1001">$K564*APZ$591</f>
        <v>17126.45</v>
      </c>
      <c r="AQA564" s="21">
        <f t="shared" ref="AQA564:AQA576" si="1002">APL564*APU564</f>
        <v>7118003.5199999996</v>
      </c>
      <c r="AQB564" s="21">
        <f t="shared" si="240"/>
        <v>7637187.7599999998</v>
      </c>
      <c r="AQC564" s="21">
        <f t="shared" si="240"/>
        <v>8066272.3200000003</v>
      </c>
      <c r="AQD564" s="21">
        <f t="shared" ref="AQD564:AQD576" si="1003">APL564*APX564</f>
        <v>2901268.8</v>
      </c>
      <c r="AQE564" s="21">
        <f t="shared" si="241"/>
        <v>2662401.6</v>
      </c>
      <c r="AQF564" s="21">
        <f t="shared" si="241"/>
        <v>2534714.6</v>
      </c>
      <c r="AQG564" s="23">
        <v>211</v>
      </c>
      <c r="AQH564" s="23">
        <v>198</v>
      </c>
      <c r="AQI564" s="23">
        <v>198</v>
      </c>
      <c r="AQJ564" s="21">
        <f t="shared" ref="AQJ564:AQJ576" si="1004">$F564*AQG564</f>
        <v>10395759</v>
      </c>
      <c r="AQK564" s="21">
        <f t="shared" ref="AQK564:AQK576" si="1005">$G564*AQH564</f>
        <v>9846936</v>
      </c>
      <c r="AQL564" s="21">
        <f t="shared" ref="AQL564:AQL576" si="1006">$H564*AQI564</f>
        <v>9987516</v>
      </c>
      <c r="AQM564" s="21">
        <f t="shared" ref="AQM564:AQM576" si="1007">$I564*AQG564</f>
        <v>9254282.7599999998</v>
      </c>
      <c r="AQN564" s="21">
        <f t="shared" ref="AQN564:AQN576" si="1008">$J564*AQH564</f>
        <v>8816179.6799999997</v>
      </c>
      <c r="AQO564" s="21">
        <f t="shared" ref="AQO564:AQO576" si="1009">$K564*AQI564</f>
        <v>8973391.6799999997</v>
      </c>
      <c r="AQP564" s="21">
        <f t="shared" ref="AQP564:AQP576" si="1010">$F564*AQP$591</f>
        <v>49462.37</v>
      </c>
      <c r="AQQ564" s="21">
        <f t="shared" ref="AQQ564:AQQ576" si="1011">$G564*AQQ$591</f>
        <v>52314.54</v>
      </c>
      <c r="AQR564" s="21">
        <f t="shared" ref="AQR564:AQR576" si="1012">$H564*AQR$591</f>
        <v>55763.26</v>
      </c>
      <c r="AQS564" s="21">
        <f t="shared" ref="AQS564:AQS576" si="1013">$I564*AQS$591</f>
        <v>16165.9</v>
      </c>
      <c r="AQT564" s="21">
        <f t="shared" ref="AQT564:AQT576" si="1014">$J564*AQT$591</f>
        <v>16862.46</v>
      </c>
      <c r="AQU564" s="21">
        <f t="shared" ref="AQU564:AQU576" si="1015">$K564*AQU$591</f>
        <v>16200.87</v>
      </c>
      <c r="AQV564" s="21">
        <f t="shared" ref="AQV564:AQV576" si="1016">AQG564*AQP564</f>
        <v>10436560.07</v>
      </c>
      <c r="AQW564" s="21">
        <f t="shared" si="242"/>
        <v>10358278.92</v>
      </c>
      <c r="AQX564" s="21">
        <f t="shared" si="242"/>
        <v>11041125.48</v>
      </c>
      <c r="AQY564" s="21">
        <f t="shared" ref="AQY564:AQY576" si="1017">AQG564*AQS564</f>
        <v>3411004.9</v>
      </c>
      <c r="AQZ564" s="21">
        <f t="shared" si="243"/>
        <v>3338767.08</v>
      </c>
      <c r="ARA564" s="21">
        <f t="shared" si="243"/>
        <v>3207772.26</v>
      </c>
      <c r="ARB564" s="110">
        <v>143</v>
      </c>
      <c r="ARC564" s="110">
        <v>166</v>
      </c>
      <c r="ARD564" s="110">
        <v>166</v>
      </c>
      <c r="ARE564" s="21">
        <f t="shared" ref="ARE564:ARE576" si="1018">$F564*ARB564</f>
        <v>7045467</v>
      </c>
      <c r="ARF564" s="21">
        <f t="shared" ref="ARF564:ARF576" si="1019">$G564*ARC564</f>
        <v>8255512</v>
      </c>
      <c r="ARG564" s="21">
        <f t="shared" ref="ARG564:ARG576" si="1020">$H564*ARD564</f>
        <v>8373372</v>
      </c>
      <c r="ARH564" s="21">
        <f t="shared" ref="ARH564:ARH576" si="1021">$I564*ARB564</f>
        <v>6271859.8799999999</v>
      </c>
      <c r="ARI564" s="21">
        <f t="shared" ref="ARI564:ARI576" si="1022">$J564*ARC564</f>
        <v>7391342.5599999996</v>
      </c>
      <c r="ARJ564" s="21">
        <f t="shared" ref="ARJ564:ARJ576" si="1023">$K564*ARD564</f>
        <v>7523146.5599999996</v>
      </c>
      <c r="ARK564" s="21">
        <f t="shared" ref="ARK564:ARK576" si="1024">$F564*ARK$591</f>
        <v>54868.52</v>
      </c>
      <c r="ARL564" s="21">
        <f t="shared" ref="ARL564:ARL576" si="1025">$G564*ARL$591</f>
        <v>51418.9</v>
      </c>
      <c r="ARM564" s="21">
        <f t="shared" ref="ARM564:ARM576" si="1026">$H564*ARM$591</f>
        <v>54176.54</v>
      </c>
      <c r="ARN564" s="21">
        <f t="shared" ref="ARN564:ARN576" si="1027">$I564*ARN$591</f>
        <v>22340.31</v>
      </c>
      <c r="ARO564" s="21">
        <f t="shared" ref="ARO564:ARO576" si="1028">$J564*ARO$591</f>
        <v>16442.86</v>
      </c>
      <c r="ARP564" s="21">
        <f t="shared" ref="ARP564:ARP576" si="1029">$K564*ARP$591</f>
        <v>15593.42</v>
      </c>
      <c r="ARQ564" s="21">
        <f t="shared" ref="ARQ564:ARQ576" si="1030">ARB564*ARK564</f>
        <v>7846198.3600000003</v>
      </c>
      <c r="ARR564" s="21">
        <f t="shared" si="244"/>
        <v>8535537.4000000004</v>
      </c>
      <c r="ARS564" s="21">
        <f t="shared" si="244"/>
        <v>8993305.6400000006</v>
      </c>
      <c r="ART564" s="21">
        <f t="shared" ref="ART564:ART576" si="1031">ARB564*ARN564</f>
        <v>3194664.33</v>
      </c>
      <c r="ARU564" s="21">
        <f t="shared" si="245"/>
        <v>2729514.76</v>
      </c>
      <c r="ARV564" s="21">
        <f t="shared" si="245"/>
        <v>2588507.7200000002</v>
      </c>
      <c r="ARW564" s="109">
        <f>296+1</f>
        <v>297</v>
      </c>
      <c r="ARX564" s="23">
        <v>293</v>
      </c>
      <c r="ARY564" s="23">
        <v>293</v>
      </c>
      <c r="ARZ564" s="21">
        <f t="shared" ref="ARZ564:ARZ576" si="1032">$F564*ARW564</f>
        <v>14632893</v>
      </c>
      <c r="ASA564" s="21">
        <f t="shared" ref="ASA564:ASA576" si="1033">$G564*ARX564</f>
        <v>14571476</v>
      </c>
      <c r="ASB564" s="21">
        <f t="shared" ref="ASB564:ASB576" si="1034">$H564*ARY564</f>
        <v>14779506</v>
      </c>
      <c r="ASC564" s="21">
        <f t="shared" ref="ASC564:ASC576" si="1035">$I564*ARW564</f>
        <v>13026170.52</v>
      </c>
      <c r="ASD564" s="21">
        <f t="shared" ref="ASD564:ASD576" si="1036">$J564*ARX564</f>
        <v>13046164.880000001</v>
      </c>
      <c r="ASE564" s="21">
        <f t="shared" ref="ASE564:ASE576" si="1037">$K564*ARY564</f>
        <v>13278806.880000001</v>
      </c>
      <c r="ASF564" s="21">
        <f t="shared" ref="ASF564:ASF576" si="1038">$F564*ASF$591</f>
        <v>49422.78</v>
      </c>
      <c r="ASG564" s="21">
        <f t="shared" ref="ASG564:ASG576" si="1039">$G564*ASG$591</f>
        <v>51633.08</v>
      </c>
      <c r="ASH564" s="21">
        <f t="shared" ref="ASH564:ASH576" si="1040">$H564*ASH$591</f>
        <v>54555.8</v>
      </c>
      <c r="ASI564" s="21">
        <f t="shared" ref="ASI564:ASI576" si="1041">$I564*ASI$591</f>
        <v>17003.63</v>
      </c>
      <c r="ASJ564" s="21">
        <f t="shared" ref="ASJ564:ASJ576" si="1042">$J564*ASJ$591</f>
        <v>18589.46</v>
      </c>
      <c r="ASK564" s="21">
        <f t="shared" ref="ASK564:ASK576" si="1043">$K564*ASK$591</f>
        <v>17489.96</v>
      </c>
      <c r="ASL564" s="21">
        <f t="shared" ref="ASL564:ASL576" si="1044">ARW564*ASF564</f>
        <v>14678565.66</v>
      </c>
      <c r="ASM564" s="21">
        <f t="shared" si="246"/>
        <v>15128492.439999999</v>
      </c>
      <c r="ASN564" s="21">
        <f t="shared" si="246"/>
        <v>15984849.4</v>
      </c>
      <c r="ASO564" s="21">
        <f t="shared" ref="ASO564:ASO576" si="1045">ARW564*ASI564</f>
        <v>5050078.1100000003</v>
      </c>
      <c r="ASP564" s="21">
        <f t="shared" si="247"/>
        <v>5446711.7800000003</v>
      </c>
      <c r="ASQ564" s="21">
        <f t="shared" si="247"/>
        <v>5124558.28</v>
      </c>
      <c r="ASR564" s="109">
        <f>241+1</f>
        <v>242</v>
      </c>
      <c r="ASS564" s="23">
        <v>238</v>
      </c>
      <c r="AST564" s="23">
        <v>238</v>
      </c>
      <c r="ASU564" s="21">
        <f t="shared" ref="ASU564:ASU576" si="1046">$F564*ASR564</f>
        <v>11923098</v>
      </c>
      <c r="ASV564" s="21">
        <f t="shared" ref="ASV564:ASV576" si="1047">$G564*ASS564</f>
        <v>11836216</v>
      </c>
      <c r="ASW564" s="21">
        <f t="shared" ref="ASW564:ASW576" si="1048">$H564*AST564</f>
        <v>12005196</v>
      </c>
      <c r="ASX564" s="21">
        <f t="shared" ref="ASX564:ASX576" si="1049">$I564*ASR564</f>
        <v>10613916.720000001</v>
      </c>
      <c r="ASY564" s="21">
        <f t="shared" ref="ASY564:ASY576" si="1050">$J564*ASS564</f>
        <v>10597226.08</v>
      </c>
      <c r="ASZ564" s="21">
        <f t="shared" ref="ASZ564:ASZ576" si="1051">$K564*AST564</f>
        <v>10786198.08</v>
      </c>
      <c r="ATA564" s="21">
        <f t="shared" ref="ATA564:ATA576" si="1052">$F564*ATA$591</f>
        <v>49434</v>
      </c>
      <c r="ATB564" s="21">
        <f t="shared" ref="ATB564:ATB576" si="1053">$G564*ATB$591</f>
        <v>51793.99</v>
      </c>
      <c r="ATC564" s="21">
        <f t="shared" ref="ATC564:ATC576" si="1054">$H564*ATC$591</f>
        <v>54841.16</v>
      </c>
      <c r="ATD564" s="21">
        <f t="shared" ref="ATD564:ATD576" si="1055">$I564*ATD$591</f>
        <v>17531.39</v>
      </c>
      <c r="ATE564" s="21">
        <f t="shared" ref="ATE564:ATE576" si="1056">$J564*ATE$591</f>
        <v>15871.31</v>
      </c>
      <c r="ATF564" s="21">
        <f t="shared" ref="ATF564:ATF576" si="1057">$K564*ATF$591</f>
        <v>15080.87</v>
      </c>
      <c r="ATG564" s="21">
        <f t="shared" ref="ATG564:ATG576" si="1058">ASR564*ATA564</f>
        <v>11963028</v>
      </c>
      <c r="ATH564" s="21">
        <f t="shared" si="248"/>
        <v>12326969.619999999</v>
      </c>
      <c r="ATI564" s="21">
        <f t="shared" si="248"/>
        <v>13052196.08</v>
      </c>
      <c r="ATJ564" s="21">
        <f t="shared" ref="ATJ564:ATJ576" si="1059">ASR564*ATD564</f>
        <v>4242596.38</v>
      </c>
      <c r="ATK564" s="21">
        <f t="shared" si="249"/>
        <v>3777371.78</v>
      </c>
      <c r="ATL564" s="21">
        <f t="shared" si="249"/>
        <v>3589247.06</v>
      </c>
      <c r="ATM564" s="23">
        <v>504</v>
      </c>
      <c r="ATN564" s="23">
        <v>514</v>
      </c>
      <c r="ATO564" s="23">
        <v>514</v>
      </c>
      <c r="ATP564" s="21">
        <f t="shared" ref="ATP564:ATP576" si="1060">$F564*ATM564</f>
        <v>24831576</v>
      </c>
      <c r="ATQ564" s="21">
        <f t="shared" ref="ATQ564:ATQ576" si="1061">$G564*ATN564</f>
        <v>25562248</v>
      </c>
      <c r="ATR564" s="21">
        <f t="shared" ref="ATR564:ATR576" si="1062">$H564*ATO564</f>
        <v>25927188</v>
      </c>
      <c r="ATS564" s="21">
        <f t="shared" ref="ATS564:ATS576" si="1063">$I564*ATM564</f>
        <v>22105016.640000001</v>
      </c>
      <c r="ATT564" s="21">
        <f t="shared" ref="ATT564:ATT576" si="1064">$J564*ATN564</f>
        <v>22886446.239999998</v>
      </c>
      <c r="ATU564" s="21">
        <f t="shared" ref="ATU564:ATU576" si="1065">$K564*ATO564</f>
        <v>23294562.239999998</v>
      </c>
      <c r="ATV564" s="21">
        <f t="shared" ref="ATV564:ATV576" si="1066">$F564*ATV$591</f>
        <v>49435.51</v>
      </c>
      <c r="ATW564" s="21">
        <f t="shared" ref="ATW564:ATW576" si="1067">$G564*ATW$591</f>
        <v>51742.61</v>
      </c>
      <c r="ATX564" s="21">
        <f t="shared" ref="ATX564:ATX576" si="1068">$H564*ATX$591</f>
        <v>54750.25</v>
      </c>
      <c r="ATY564" s="21">
        <f t="shared" ref="ATY564:ATY576" si="1069">$I564*ATY$591</f>
        <v>18594.38</v>
      </c>
      <c r="ATZ564" s="21">
        <f t="shared" ref="ATZ564:ATZ576" si="1070">$J564*ATZ$591</f>
        <v>17976.73</v>
      </c>
      <c r="AUA564" s="21">
        <f t="shared" ref="AUA564:AUA576" si="1071">$K564*AUA$591</f>
        <v>16918.04</v>
      </c>
      <c r="AUB564" s="21">
        <f t="shared" ref="AUB564:AUB576" si="1072">ATM564*ATV564</f>
        <v>24915497.039999999</v>
      </c>
      <c r="AUC564" s="21">
        <f t="shared" si="250"/>
        <v>26595701.539999999</v>
      </c>
      <c r="AUD564" s="21">
        <f t="shared" si="250"/>
        <v>28141628.5</v>
      </c>
      <c r="AUE564" s="21">
        <f t="shared" ref="AUE564:AUE576" si="1073">ATM564*ATY564</f>
        <v>9371567.5199999996</v>
      </c>
      <c r="AUF564" s="21">
        <f t="shared" si="251"/>
        <v>9240039.2200000007</v>
      </c>
      <c r="AUG564" s="21">
        <f t="shared" si="251"/>
        <v>8695872.5600000005</v>
      </c>
      <c r="AUH564" s="109">
        <f>282+1</f>
        <v>283</v>
      </c>
      <c r="AUI564" s="110">
        <v>272</v>
      </c>
      <c r="AUJ564" s="110">
        <v>272</v>
      </c>
      <c r="AUK564" s="21">
        <f t="shared" ref="AUK564:AUK576" si="1074">$F564*AUH564</f>
        <v>13943127</v>
      </c>
      <c r="AUL564" s="21">
        <f t="shared" ref="AUL564:AUL576" si="1075">$G564*AUI564</f>
        <v>13527104</v>
      </c>
      <c r="AUM564" s="21">
        <f t="shared" ref="AUM564:AUM576" si="1076">$H564*AUJ564</f>
        <v>13720224</v>
      </c>
      <c r="AUN564" s="21">
        <f t="shared" ref="AUN564:AUN576" si="1077">$I564*AUH564</f>
        <v>12412142.279999999</v>
      </c>
      <c r="AUO564" s="21">
        <f t="shared" ref="AUO564:AUO576" si="1078">$J564*AUI564</f>
        <v>12111115.52</v>
      </c>
      <c r="AUP564" s="21">
        <f t="shared" ref="AUP564:AUP576" si="1079">$K564*AUJ564</f>
        <v>12327083.52</v>
      </c>
      <c r="AUQ564" s="21">
        <f t="shared" ref="AUQ564:AUQ576" si="1080">$F564*AUQ$591</f>
        <v>49429.37</v>
      </c>
      <c r="AUR564" s="21">
        <f t="shared" ref="AUR564:AUR576" si="1081">$G564*AUR$591</f>
        <v>51707.26</v>
      </c>
      <c r="AUS564" s="21">
        <f t="shared" ref="AUS564:AUS576" si="1082">$H564*AUS$591</f>
        <v>54687.63</v>
      </c>
      <c r="AUT564" s="21">
        <f t="shared" ref="AUT564:AUT576" si="1083">$I564*AUT$591</f>
        <v>17803.810000000001</v>
      </c>
      <c r="AUU564" s="21">
        <f t="shared" ref="AUU564:AUU576" si="1084">$J564*AUU$591</f>
        <v>18026.46</v>
      </c>
      <c r="AUV564" s="21">
        <f t="shared" ref="AUV564:AUV576" si="1085">$K564*AUV$591</f>
        <v>17130.919999999998</v>
      </c>
      <c r="AUW564" s="21">
        <f t="shared" ref="AUW564:AUW576" si="1086">AUH564*AUQ564</f>
        <v>13988511.710000001</v>
      </c>
      <c r="AUX564" s="21">
        <f t="shared" si="252"/>
        <v>14064374.720000001</v>
      </c>
      <c r="AUY564" s="21">
        <f t="shared" si="252"/>
        <v>14875035.359999999</v>
      </c>
      <c r="AUZ564" s="21">
        <f t="shared" ref="AUZ564:AUZ576" si="1087">AUH564*AUT564</f>
        <v>5038478.2300000004</v>
      </c>
      <c r="AVA564" s="21">
        <f t="shared" si="253"/>
        <v>4903197.12</v>
      </c>
      <c r="AVB564" s="21">
        <f t="shared" si="253"/>
        <v>4659610.24</v>
      </c>
      <c r="AVC564" s="41">
        <f t="shared" ref="AVC564:AVC576" si="1088">L564+AG564+BB564+BW564+CR564+DM564+EH564+FC564+FX564+GS564+HN564+II564+JD564+JY564+KT564+LO564+MJ564+NE564+NZ564+OU564+PP564+QK564+RF564+SA564+SV564+TQ564+UL564+VG564+WB564+WW564+XR564+YM564+ZH564+AAC564+AAX564+ABS564+ACN564+ADI564+AED564+AEY564+AFT564+AGO564+AHJ564+AIE564+AIZ564+AJU564+AKP564+ALK564+AMF564+ANA564+ANV564+AOQ564+APL564+AQG564+ARB564+ARW564+ASR564+ATM564+AUH564</f>
        <v>9559</v>
      </c>
      <c r="AVD564" s="41">
        <f t="shared" si="254"/>
        <v>9661</v>
      </c>
      <c r="AVE564" s="41">
        <f t="shared" si="254"/>
        <v>9661</v>
      </c>
      <c r="AVF564" s="21">
        <f t="shared" si="254"/>
        <v>470962371</v>
      </c>
      <c r="AVG564" s="21">
        <f t="shared" si="254"/>
        <v>480460852</v>
      </c>
      <c r="AVH564" s="21">
        <f t="shared" si="254"/>
        <v>487320162</v>
      </c>
      <c r="AVI564" s="21">
        <f t="shared" si="254"/>
        <v>419249710.44</v>
      </c>
      <c r="AVJ564" s="21">
        <f t="shared" si="254"/>
        <v>430167231.75999999</v>
      </c>
      <c r="AVK564" s="21">
        <f t="shared" si="254"/>
        <v>437838065.75999999</v>
      </c>
      <c r="AVL564" s="21"/>
      <c r="AVM564" s="21"/>
      <c r="AVN564" s="21"/>
      <c r="AVO564" s="21"/>
      <c r="AVP564" s="21"/>
      <c r="AVQ564" s="21"/>
      <c r="AVR564" s="21">
        <f t="shared" si="255"/>
        <v>478857803.06999999</v>
      </c>
      <c r="AVS564" s="21">
        <f t="shared" si="255"/>
        <v>502296667.92000002</v>
      </c>
      <c r="AVT564" s="21">
        <f t="shared" si="255"/>
        <v>530600829.91000003</v>
      </c>
      <c r="AVU564" s="21">
        <f t="shared" si="255"/>
        <v>185431261.84999999</v>
      </c>
      <c r="AVV564" s="21">
        <f t="shared" si="255"/>
        <v>178404281.77000001</v>
      </c>
      <c r="AVW564" s="21">
        <f t="shared" si="255"/>
        <v>171059832.63999999</v>
      </c>
    </row>
    <row r="565" spans="1:1271" ht="36" customHeight="1">
      <c r="A565" s="64" t="s">
        <v>174</v>
      </c>
      <c r="B565" s="8" t="s">
        <v>80</v>
      </c>
      <c r="C565" s="5"/>
      <c r="D565" s="113"/>
      <c r="E565" s="96"/>
      <c r="F565" s="29">
        <f t="shared" si="256"/>
        <v>68977</v>
      </c>
      <c r="G565" s="29">
        <f t="shared" si="256"/>
        <v>69625</v>
      </c>
      <c r="H565" s="29">
        <f t="shared" si="256"/>
        <v>70619</v>
      </c>
      <c r="I565" s="21">
        <f t="shared" si="257"/>
        <v>43860.08</v>
      </c>
      <c r="J565" s="21">
        <f t="shared" si="257"/>
        <v>44527.08</v>
      </c>
      <c r="K565" s="21">
        <f t="shared" si="257"/>
        <v>45321.08</v>
      </c>
      <c r="L565" s="23"/>
      <c r="M565" s="23"/>
      <c r="N565" s="23"/>
      <c r="O565" s="21">
        <f t="shared" si="258"/>
        <v>0</v>
      </c>
      <c r="P565" s="21">
        <f t="shared" si="259"/>
        <v>0</v>
      </c>
      <c r="Q565" s="21">
        <f t="shared" si="260"/>
        <v>0</v>
      </c>
      <c r="R565" s="21">
        <f t="shared" si="261"/>
        <v>0</v>
      </c>
      <c r="S565" s="21">
        <f t="shared" si="262"/>
        <v>0</v>
      </c>
      <c r="T565" s="21">
        <f t="shared" si="263"/>
        <v>0</v>
      </c>
      <c r="U565" s="21">
        <f t="shared" si="264"/>
        <v>71469.94</v>
      </c>
      <c r="V565" s="21">
        <f t="shared" si="265"/>
        <v>73428.38</v>
      </c>
      <c r="W565" s="21">
        <f t="shared" si="266"/>
        <v>78403.539999999994</v>
      </c>
      <c r="X565" s="21">
        <f t="shared" si="267"/>
        <v>12448.23</v>
      </c>
      <c r="Y565" s="21">
        <f t="shared" si="268"/>
        <v>20999.1</v>
      </c>
      <c r="Z565" s="21">
        <f t="shared" si="269"/>
        <v>19728.439999999999</v>
      </c>
      <c r="AA565" s="21">
        <f t="shared" si="270"/>
        <v>0</v>
      </c>
      <c r="AB565" s="21">
        <f t="shared" si="133"/>
        <v>0</v>
      </c>
      <c r="AC565" s="21">
        <f t="shared" si="133"/>
        <v>0</v>
      </c>
      <c r="AD565" s="21">
        <f t="shared" si="271"/>
        <v>0</v>
      </c>
      <c r="AE565" s="21">
        <f t="shared" si="134"/>
        <v>0</v>
      </c>
      <c r="AF565" s="21">
        <f t="shared" si="134"/>
        <v>0</v>
      </c>
      <c r="AG565" s="23"/>
      <c r="AH565" s="23"/>
      <c r="AI565" s="23"/>
      <c r="AJ565" s="21">
        <f t="shared" si="272"/>
        <v>0</v>
      </c>
      <c r="AK565" s="21">
        <f t="shared" si="273"/>
        <v>0</v>
      </c>
      <c r="AL565" s="21">
        <f t="shared" si="274"/>
        <v>0</v>
      </c>
      <c r="AM565" s="21">
        <f t="shared" si="275"/>
        <v>0</v>
      </c>
      <c r="AN565" s="21">
        <f t="shared" si="276"/>
        <v>0</v>
      </c>
      <c r="AO565" s="21">
        <f t="shared" si="277"/>
        <v>0</v>
      </c>
      <c r="AP565" s="21">
        <f t="shared" si="278"/>
        <v>78772.25</v>
      </c>
      <c r="AQ565" s="21">
        <f t="shared" si="279"/>
        <v>73218.22</v>
      </c>
      <c r="AR565" s="21">
        <f t="shared" si="280"/>
        <v>78030.16</v>
      </c>
      <c r="AS565" s="21">
        <f t="shared" si="281"/>
        <v>19382.84</v>
      </c>
      <c r="AT565" s="21">
        <f t="shared" si="282"/>
        <v>19552.5</v>
      </c>
      <c r="AU565" s="21">
        <f t="shared" si="283"/>
        <v>18814.580000000002</v>
      </c>
      <c r="AV565" s="21">
        <f t="shared" si="284"/>
        <v>0</v>
      </c>
      <c r="AW565" s="21">
        <f t="shared" si="135"/>
        <v>0</v>
      </c>
      <c r="AX565" s="21">
        <f t="shared" si="135"/>
        <v>0</v>
      </c>
      <c r="AY565" s="21">
        <f t="shared" si="285"/>
        <v>0</v>
      </c>
      <c r="AZ565" s="21">
        <f t="shared" si="136"/>
        <v>0</v>
      </c>
      <c r="BA565" s="21">
        <f t="shared" si="136"/>
        <v>0</v>
      </c>
      <c r="BB565" s="23"/>
      <c r="BC565" s="23"/>
      <c r="BD565" s="23"/>
      <c r="BE565" s="21">
        <f t="shared" si="286"/>
        <v>0</v>
      </c>
      <c r="BF565" s="21">
        <f t="shared" si="287"/>
        <v>0</v>
      </c>
      <c r="BG565" s="21">
        <f t="shared" si="288"/>
        <v>0</v>
      </c>
      <c r="BH565" s="21">
        <f t="shared" si="289"/>
        <v>0</v>
      </c>
      <c r="BI565" s="21">
        <f t="shared" si="290"/>
        <v>0</v>
      </c>
      <c r="BJ565" s="21">
        <f t="shared" si="291"/>
        <v>0</v>
      </c>
      <c r="BK565" s="21">
        <f t="shared" si="292"/>
        <v>69249.289999999994</v>
      </c>
      <c r="BL565" s="21">
        <f t="shared" si="293"/>
        <v>73508.83</v>
      </c>
      <c r="BM565" s="21">
        <f t="shared" si="294"/>
        <v>78546.31</v>
      </c>
      <c r="BN565" s="21">
        <f t="shared" si="295"/>
        <v>16214.85</v>
      </c>
      <c r="BO565" s="21">
        <f t="shared" si="296"/>
        <v>19207.71</v>
      </c>
      <c r="BP565" s="21">
        <f t="shared" si="297"/>
        <v>17941.2</v>
      </c>
      <c r="BQ565" s="21">
        <f t="shared" si="298"/>
        <v>0</v>
      </c>
      <c r="BR565" s="21">
        <f t="shared" si="137"/>
        <v>0</v>
      </c>
      <c r="BS565" s="21">
        <f t="shared" si="137"/>
        <v>0</v>
      </c>
      <c r="BT565" s="21">
        <f t="shared" si="299"/>
        <v>0</v>
      </c>
      <c r="BU565" s="21">
        <f t="shared" si="138"/>
        <v>0</v>
      </c>
      <c r="BV565" s="21">
        <f t="shared" si="138"/>
        <v>0</v>
      </c>
      <c r="BW565" s="23"/>
      <c r="BX565" s="23"/>
      <c r="BY565" s="23"/>
      <c r="BZ565" s="21">
        <f t="shared" si="300"/>
        <v>0</v>
      </c>
      <c r="CA565" s="21">
        <f t="shared" si="301"/>
        <v>0</v>
      </c>
      <c r="CB565" s="21">
        <f t="shared" si="302"/>
        <v>0</v>
      </c>
      <c r="CC565" s="21">
        <f t="shared" si="303"/>
        <v>0</v>
      </c>
      <c r="CD565" s="21">
        <f t="shared" si="304"/>
        <v>0</v>
      </c>
      <c r="CE565" s="21">
        <f t="shared" si="305"/>
        <v>0</v>
      </c>
      <c r="CF565" s="21">
        <f t="shared" si="306"/>
        <v>69519.97</v>
      </c>
      <c r="CG565" s="21">
        <f t="shared" si="307"/>
        <v>121339.31</v>
      </c>
      <c r="CH565" s="21">
        <f t="shared" si="308"/>
        <v>4182.82</v>
      </c>
      <c r="CI565" s="21">
        <f t="shared" si="309"/>
        <v>25415.87</v>
      </c>
      <c r="CJ565" s="21">
        <f t="shared" si="310"/>
        <v>21842.39</v>
      </c>
      <c r="CK565" s="21">
        <f t="shared" si="311"/>
        <v>71218.720000000001</v>
      </c>
      <c r="CL565" s="21">
        <f t="shared" si="312"/>
        <v>0</v>
      </c>
      <c r="CM565" s="21">
        <f t="shared" si="139"/>
        <v>0</v>
      </c>
      <c r="CN565" s="21">
        <f t="shared" si="139"/>
        <v>0</v>
      </c>
      <c r="CO565" s="21">
        <f t="shared" si="313"/>
        <v>0</v>
      </c>
      <c r="CP565" s="21">
        <f t="shared" si="140"/>
        <v>0</v>
      </c>
      <c r="CQ565" s="21">
        <f t="shared" si="140"/>
        <v>0</v>
      </c>
      <c r="CR565" s="23"/>
      <c r="CS565" s="23"/>
      <c r="CT565" s="23"/>
      <c r="CU565" s="21">
        <f t="shared" si="314"/>
        <v>0</v>
      </c>
      <c r="CV565" s="21">
        <f t="shared" si="315"/>
        <v>0</v>
      </c>
      <c r="CW565" s="21">
        <f t="shared" si="316"/>
        <v>0</v>
      </c>
      <c r="CX565" s="21">
        <f t="shared" si="317"/>
        <v>0</v>
      </c>
      <c r="CY565" s="21">
        <f t="shared" si="318"/>
        <v>0</v>
      </c>
      <c r="CZ565" s="21">
        <f t="shared" si="319"/>
        <v>0</v>
      </c>
      <c r="DA565" s="21">
        <f t="shared" si="320"/>
        <v>69188.600000000006</v>
      </c>
      <c r="DB565" s="21">
        <f t="shared" si="321"/>
        <v>72382.350000000006</v>
      </c>
      <c r="DC565" s="21">
        <f t="shared" si="322"/>
        <v>76549.22</v>
      </c>
      <c r="DD565" s="21">
        <f t="shared" si="323"/>
        <v>22909.48</v>
      </c>
      <c r="DE565" s="21">
        <f t="shared" si="324"/>
        <v>22752.44</v>
      </c>
      <c r="DF565" s="21">
        <f t="shared" si="325"/>
        <v>21781.200000000001</v>
      </c>
      <c r="DG565" s="21">
        <f t="shared" si="326"/>
        <v>0</v>
      </c>
      <c r="DH565" s="21">
        <f t="shared" si="141"/>
        <v>0</v>
      </c>
      <c r="DI565" s="21">
        <f t="shared" si="141"/>
        <v>0</v>
      </c>
      <c r="DJ565" s="21">
        <f t="shared" si="327"/>
        <v>0</v>
      </c>
      <c r="DK565" s="21">
        <f t="shared" si="142"/>
        <v>0</v>
      </c>
      <c r="DL565" s="21">
        <f t="shared" si="142"/>
        <v>0</v>
      </c>
      <c r="DM565" s="23"/>
      <c r="DN565" s="23"/>
      <c r="DO565" s="23"/>
      <c r="DP565" s="21">
        <f t="shared" si="328"/>
        <v>0</v>
      </c>
      <c r="DQ565" s="21">
        <f t="shared" si="329"/>
        <v>0</v>
      </c>
      <c r="DR565" s="21">
        <f t="shared" si="330"/>
        <v>0</v>
      </c>
      <c r="DS565" s="21">
        <f t="shared" si="331"/>
        <v>0</v>
      </c>
      <c r="DT565" s="21">
        <f t="shared" si="332"/>
        <v>0</v>
      </c>
      <c r="DU565" s="21">
        <f t="shared" si="333"/>
        <v>0</v>
      </c>
      <c r="DV565" s="21">
        <f t="shared" si="334"/>
        <v>69229.98</v>
      </c>
      <c r="DW565" s="21">
        <f t="shared" si="335"/>
        <v>73382.460000000006</v>
      </c>
      <c r="DX565" s="21">
        <f t="shared" si="336"/>
        <v>78322.34</v>
      </c>
      <c r="DY565" s="21">
        <f t="shared" si="337"/>
        <v>24283.33</v>
      </c>
      <c r="DZ565" s="21">
        <f t="shared" si="338"/>
        <v>24257.62</v>
      </c>
      <c r="EA565" s="21">
        <f t="shared" si="339"/>
        <v>23395.89</v>
      </c>
      <c r="EB565" s="21">
        <f t="shared" si="340"/>
        <v>0</v>
      </c>
      <c r="EC565" s="21">
        <f t="shared" si="143"/>
        <v>0</v>
      </c>
      <c r="ED565" s="21">
        <f t="shared" si="143"/>
        <v>0</v>
      </c>
      <c r="EE565" s="21">
        <f t="shared" si="341"/>
        <v>0</v>
      </c>
      <c r="EF565" s="21">
        <f t="shared" si="144"/>
        <v>0</v>
      </c>
      <c r="EG565" s="21">
        <f t="shared" si="144"/>
        <v>0</v>
      </c>
      <c r="EH565" s="23"/>
      <c r="EI565" s="23"/>
      <c r="EJ565" s="23"/>
      <c r="EK565" s="21">
        <f t="shared" si="342"/>
        <v>0</v>
      </c>
      <c r="EL565" s="21">
        <f t="shared" si="343"/>
        <v>0</v>
      </c>
      <c r="EM565" s="21">
        <f t="shared" si="344"/>
        <v>0</v>
      </c>
      <c r="EN565" s="21">
        <f t="shared" si="345"/>
        <v>0</v>
      </c>
      <c r="EO565" s="21">
        <f t="shared" si="346"/>
        <v>0</v>
      </c>
      <c r="EP565" s="21">
        <f t="shared" si="347"/>
        <v>0</v>
      </c>
      <c r="EQ565" s="21">
        <f t="shared" si="348"/>
        <v>0</v>
      </c>
      <c r="ER565" s="21">
        <f t="shared" si="349"/>
        <v>0</v>
      </c>
      <c r="ES565" s="21">
        <f t="shared" si="350"/>
        <v>0</v>
      </c>
      <c r="ET565" s="21">
        <f t="shared" si="351"/>
        <v>0</v>
      </c>
      <c r="EU565" s="21">
        <f t="shared" si="352"/>
        <v>0</v>
      </c>
      <c r="EV565" s="21">
        <f t="shared" si="353"/>
        <v>0</v>
      </c>
      <c r="EW565" s="21">
        <f t="shared" si="354"/>
        <v>0</v>
      </c>
      <c r="EX565" s="21">
        <f t="shared" si="145"/>
        <v>0</v>
      </c>
      <c r="EY565" s="21">
        <f t="shared" si="145"/>
        <v>0</v>
      </c>
      <c r="EZ565" s="21">
        <f t="shared" si="355"/>
        <v>0</v>
      </c>
      <c r="FA565" s="21">
        <f t="shared" si="146"/>
        <v>0</v>
      </c>
      <c r="FB565" s="21">
        <f t="shared" si="146"/>
        <v>0</v>
      </c>
      <c r="FC565" s="23"/>
      <c r="FD565" s="23"/>
      <c r="FE565" s="23"/>
      <c r="FF565" s="21">
        <f t="shared" si="356"/>
        <v>0</v>
      </c>
      <c r="FG565" s="21">
        <f t="shared" si="357"/>
        <v>0</v>
      </c>
      <c r="FH565" s="21">
        <f t="shared" si="358"/>
        <v>0</v>
      </c>
      <c r="FI565" s="21">
        <f t="shared" si="359"/>
        <v>0</v>
      </c>
      <c r="FJ565" s="21">
        <f t="shared" si="360"/>
        <v>0</v>
      </c>
      <c r="FK565" s="21">
        <f t="shared" si="361"/>
        <v>0</v>
      </c>
      <c r="FL565" s="21">
        <f t="shared" si="362"/>
        <v>70668.570000000007</v>
      </c>
      <c r="FM565" s="21">
        <f t="shared" si="363"/>
        <v>72431.039999999994</v>
      </c>
      <c r="FN565" s="21">
        <f t="shared" si="364"/>
        <v>76634.25</v>
      </c>
      <c r="FO565" s="21">
        <f t="shared" si="365"/>
        <v>19895.439999999999</v>
      </c>
      <c r="FP565" s="21">
        <f t="shared" si="366"/>
        <v>18220.54</v>
      </c>
      <c r="FQ565" s="21">
        <f t="shared" si="367"/>
        <v>17598.27</v>
      </c>
      <c r="FR565" s="21">
        <f t="shared" si="368"/>
        <v>0</v>
      </c>
      <c r="FS565" s="21">
        <f t="shared" si="147"/>
        <v>0</v>
      </c>
      <c r="FT565" s="21">
        <f t="shared" si="147"/>
        <v>0</v>
      </c>
      <c r="FU565" s="21">
        <f t="shared" si="369"/>
        <v>0</v>
      </c>
      <c r="FV565" s="21">
        <f t="shared" si="148"/>
        <v>0</v>
      </c>
      <c r="FW565" s="21">
        <f t="shared" si="148"/>
        <v>0</v>
      </c>
      <c r="FX565" s="23"/>
      <c r="FY565" s="23"/>
      <c r="FZ565" s="23"/>
      <c r="GA565" s="21">
        <f t="shared" si="371"/>
        <v>0</v>
      </c>
      <c r="GB565" s="21">
        <f t="shared" si="372"/>
        <v>0</v>
      </c>
      <c r="GC565" s="21">
        <f t="shared" si="373"/>
        <v>0</v>
      </c>
      <c r="GD565" s="21">
        <f t="shared" si="374"/>
        <v>0</v>
      </c>
      <c r="GE565" s="21">
        <f t="shared" si="375"/>
        <v>0</v>
      </c>
      <c r="GF565" s="21">
        <f t="shared" si="376"/>
        <v>0</v>
      </c>
      <c r="GG565" s="21">
        <f t="shared" si="377"/>
        <v>0</v>
      </c>
      <c r="GH565" s="21">
        <f t="shared" si="378"/>
        <v>0</v>
      </c>
      <c r="GI565" s="21">
        <f t="shared" si="379"/>
        <v>0</v>
      </c>
      <c r="GJ565" s="21">
        <f t="shared" si="380"/>
        <v>0</v>
      </c>
      <c r="GK565" s="21">
        <f t="shared" si="381"/>
        <v>0</v>
      </c>
      <c r="GL565" s="21">
        <f t="shared" si="382"/>
        <v>0</v>
      </c>
      <c r="GM565" s="21">
        <f t="shared" si="383"/>
        <v>0</v>
      </c>
      <c r="GN565" s="21">
        <f t="shared" si="150"/>
        <v>0</v>
      </c>
      <c r="GO565" s="21">
        <f t="shared" si="150"/>
        <v>0</v>
      </c>
      <c r="GP565" s="21">
        <f t="shared" si="384"/>
        <v>0</v>
      </c>
      <c r="GQ565" s="21">
        <f t="shared" si="151"/>
        <v>0</v>
      </c>
      <c r="GR565" s="21">
        <f t="shared" si="151"/>
        <v>0</v>
      </c>
      <c r="GS565" s="110"/>
      <c r="GT565" s="110"/>
      <c r="GU565" s="110"/>
      <c r="GV565" s="21">
        <f t="shared" si="385"/>
        <v>0</v>
      </c>
      <c r="GW565" s="21">
        <f t="shared" si="386"/>
        <v>0</v>
      </c>
      <c r="GX565" s="21">
        <f t="shared" si="387"/>
        <v>0</v>
      </c>
      <c r="GY565" s="21">
        <f t="shared" si="388"/>
        <v>0</v>
      </c>
      <c r="GZ565" s="21">
        <f t="shared" si="389"/>
        <v>0</v>
      </c>
      <c r="HA565" s="21">
        <f t="shared" si="390"/>
        <v>0</v>
      </c>
      <c r="HB565" s="21">
        <f t="shared" si="391"/>
        <v>69179.490000000005</v>
      </c>
      <c r="HC565" s="21">
        <f t="shared" si="392"/>
        <v>72317.73</v>
      </c>
      <c r="HD565" s="21">
        <f t="shared" si="393"/>
        <v>76434.429999999993</v>
      </c>
      <c r="HE565" s="21">
        <f t="shared" si="394"/>
        <v>20990.46</v>
      </c>
      <c r="HF565" s="21">
        <f t="shared" si="395"/>
        <v>20945.21</v>
      </c>
      <c r="HG565" s="21">
        <f t="shared" si="396"/>
        <v>20146.68</v>
      </c>
      <c r="HH565" s="21">
        <f t="shared" si="397"/>
        <v>0</v>
      </c>
      <c r="HI565" s="21">
        <f t="shared" si="152"/>
        <v>0</v>
      </c>
      <c r="HJ565" s="21">
        <f t="shared" si="152"/>
        <v>0</v>
      </c>
      <c r="HK565" s="21">
        <f t="shared" si="398"/>
        <v>0</v>
      </c>
      <c r="HL565" s="21">
        <f t="shared" si="153"/>
        <v>0</v>
      </c>
      <c r="HM565" s="21">
        <f t="shared" si="153"/>
        <v>0</v>
      </c>
      <c r="HN565" s="110"/>
      <c r="HO565" s="110"/>
      <c r="HP565" s="110"/>
      <c r="HQ565" s="21">
        <f t="shared" si="399"/>
        <v>0</v>
      </c>
      <c r="HR565" s="21">
        <f t="shared" si="400"/>
        <v>0</v>
      </c>
      <c r="HS565" s="21">
        <f t="shared" si="401"/>
        <v>0</v>
      </c>
      <c r="HT565" s="21">
        <f t="shared" si="402"/>
        <v>0</v>
      </c>
      <c r="HU565" s="21">
        <f t="shared" si="403"/>
        <v>0</v>
      </c>
      <c r="HV565" s="21">
        <f t="shared" si="404"/>
        <v>0</v>
      </c>
      <c r="HW565" s="21">
        <f t="shared" si="405"/>
        <v>71104.62</v>
      </c>
      <c r="HX565" s="21">
        <f t="shared" si="406"/>
        <v>73125.42</v>
      </c>
      <c r="HY565" s="21">
        <f t="shared" si="407"/>
        <v>77865.95</v>
      </c>
      <c r="HZ565" s="21">
        <f t="shared" si="408"/>
        <v>24991.09</v>
      </c>
      <c r="IA565" s="21">
        <f t="shared" si="409"/>
        <v>20356.48</v>
      </c>
      <c r="IB565" s="21">
        <f t="shared" si="410"/>
        <v>19343.77</v>
      </c>
      <c r="IC565" s="21">
        <f t="shared" si="411"/>
        <v>0</v>
      </c>
      <c r="ID565" s="21">
        <f t="shared" si="154"/>
        <v>0</v>
      </c>
      <c r="IE565" s="21">
        <f t="shared" si="154"/>
        <v>0</v>
      </c>
      <c r="IF565" s="21">
        <f t="shared" si="412"/>
        <v>0</v>
      </c>
      <c r="IG565" s="21">
        <f t="shared" si="155"/>
        <v>0</v>
      </c>
      <c r="IH565" s="21">
        <f t="shared" si="155"/>
        <v>0</v>
      </c>
      <c r="II565" s="23"/>
      <c r="IJ565" s="23"/>
      <c r="IK565" s="23"/>
      <c r="IL565" s="21">
        <f t="shared" si="413"/>
        <v>0</v>
      </c>
      <c r="IM565" s="21">
        <f t="shared" si="414"/>
        <v>0</v>
      </c>
      <c r="IN565" s="21">
        <f t="shared" si="415"/>
        <v>0</v>
      </c>
      <c r="IO565" s="21">
        <f t="shared" si="416"/>
        <v>0</v>
      </c>
      <c r="IP565" s="21">
        <f t="shared" si="417"/>
        <v>0</v>
      </c>
      <c r="IQ565" s="21">
        <f t="shared" si="418"/>
        <v>0</v>
      </c>
      <c r="IR565" s="21">
        <f t="shared" si="419"/>
        <v>69211.16</v>
      </c>
      <c r="IS565" s="21">
        <f t="shared" si="420"/>
        <v>72591.86</v>
      </c>
      <c r="IT565" s="21">
        <f t="shared" si="421"/>
        <v>76920.34</v>
      </c>
      <c r="IU565" s="21">
        <f t="shared" si="422"/>
        <v>21690.35</v>
      </c>
      <c r="IV565" s="21">
        <f t="shared" si="423"/>
        <v>18972.21</v>
      </c>
      <c r="IW565" s="21">
        <f t="shared" si="424"/>
        <v>17996.64</v>
      </c>
      <c r="IX565" s="21">
        <f t="shared" si="425"/>
        <v>0</v>
      </c>
      <c r="IY565" s="21">
        <f t="shared" si="156"/>
        <v>0</v>
      </c>
      <c r="IZ565" s="21">
        <f t="shared" si="156"/>
        <v>0</v>
      </c>
      <c r="JA565" s="21">
        <f t="shared" si="426"/>
        <v>0</v>
      </c>
      <c r="JB565" s="21">
        <f t="shared" si="157"/>
        <v>0</v>
      </c>
      <c r="JC565" s="21">
        <f t="shared" si="157"/>
        <v>0</v>
      </c>
      <c r="JD565" s="23"/>
      <c r="JE565" s="23"/>
      <c r="JF565" s="23"/>
      <c r="JG565" s="21">
        <f t="shared" si="427"/>
        <v>0</v>
      </c>
      <c r="JH565" s="21">
        <f t="shared" si="428"/>
        <v>0</v>
      </c>
      <c r="JI565" s="21">
        <f t="shared" si="429"/>
        <v>0</v>
      </c>
      <c r="JJ565" s="21">
        <f t="shared" si="430"/>
        <v>0</v>
      </c>
      <c r="JK565" s="21">
        <f t="shared" si="431"/>
        <v>0</v>
      </c>
      <c r="JL565" s="21">
        <f t="shared" si="432"/>
        <v>0</v>
      </c>
      <c r="JM565" s="21">
        <f t="shared" si="433"/>
        <v>69215.91</v>
      </c>
      <c r="JN565" s="21">
        <f t="shared" si="434"/>
        <v>72385.149999999994</v>
      </c>
      <c r="JO565" s="21">
        <f t="shared" si="435"/>
        <v>76551.62</v>
      </c>
      <c r="JP565" s="21">
        <f t="shared" si="436"/>
        <v>29653.73</v>
      </c>
      <c r="JQ565" s="21">
        <f t="shared" si="437"/>
        <v>26599.22</v>
      </c>
      <c r="JR565" s="21">
        <f t="shared" si="438"/>
        <v>26010.79</v>
      </c>
      <c r="JS565" s="21">
        <f t="shared" si="439"/>
        <v>0</v>
      </c>
      <c r="JT565" s="21">
        <f t="shared" si="158"/>
        <v>0</v>
      </c>
      <c r="JU565" s="21">
        <f t="shared" si="158"/>
        <v>0</v>
      </c>
      <c r="JV565" s="21">
        <f t="shared" si="440"/>
        <v>0</v>
      </c>
      <c r="JW565" s="21">
        <f t="shared" si="159"/>
        <v>0</v>
      </c>
      <c r="JX565" s="21">
        <f t="shared" si="159"/>
        <v>0</v>
      </c>
      <c r="JY565" s="23"/>
      <c r="JZ565" s="23"/>
      <c r="KA565" s="23"/>
      <c r="KB565" s="21">
        <f t="shared" si="441"/>
        <v>0</v>
      </c>
      <c r="KC565" s="21">
        <f t="shared" si="442"/>
        <v>0</v>
      </c>
      <c r="KD565" s="21">
        <f t="shared" si="443"/>
        <v>0</v>
      </c>
      <c r="KE565" s="21">
        <f t="shared" si="444"/>
        <v>0</v>
      </c>
      <c r="KF565" s="21">
        <f t="shared" si="445"/>
        <v>0</v>
      </c>
      <c r="KG565" s="21">
        <f t="shared" si="446"/>
        <v>0</v>
      </c>
      <c r="KH565" s="21">
        <f t="shared" si="447"/>
        <v>69258.38</v>
      </c>
      <c r="KI565" s="21">
        <f t="shared" si="448"/>
        <v>73189.47</v>
      </c>
      <c r="KJ565" s="21">
        <f t="shared" si="449"/>
        <v>77979.48</v>
      </c>
      <c r="KK565" s="21">
        <f t="shared" si="450"/>
        <v>20836.009999999998</v>
      </c>
      <c r="KL565" s="21">
        <f t="shared" si="451"/>
        <v>18214.830000000002</v>
      </c>
      <c r="KM565" s="21">
        <f t="shared" si="452"/>
        <v>17331.64</v>
      </c>
      <c r="KN565" s="21">
        <f t="shared" si="453"/>
        <v>0</v>
      </c>
      <c r="KO565" s="21">
        <f t="shared" si="160"/>
        <v>0</v>
      </c>
      <c r="KP565" s="21">
        <f t="shared" si="160"/>
        <v>0</v>
      </c>
      <c r="KQ565" s="21">
        <f t="shared" si="454"/>
        <v>0</v>
      </c>
      <c r="KR565" s="21">
        <f t="shared" si="161"/>
        <v>0</v>
      </c>
      <c r="KS565" s="21">
        <f t="shared" si="161"/>
        <v>0</v>
      </c>
      <c r="KT565" s="23"/>
      <c r="KU565" s="23"/>
      <c r="KV565" s="23"/>
      <c r="KW565" s="21">
        <f t="shared" si="455"/>
        <v>0</v>
      </c>
      <c r="KX565" s="21">
        <f t="shared" si="456"/>
        <v>0</v>
      </c>
      <c r="KY565" s="21">
        <f t="shared" si="457"/>
        <v>0</v>
      </c>
      <c r="KZ565" s="21">
        <f t="shared" si="458"/>
        <v>0</v>
      </c>
      <c r="LA565" s="21">
        <f t="shared" si="459"/>
        <v>0</v>
      </c>
      <c r="LB565" s="21">
        <f t="shared" si="460"/>
        <v>0</v>
      </c>
      <c r="LC565" s="21">
        <f t="shared" si="461"/>
        <v>69242.37</v>
      </c>
      <c r="LD565" s="21">
        <f t="shared" si="462"/>
        <v>72692.210000000006</v>
      </c>
      <c r="LE565" s="21">
        <f t="shared" si="463"/>
        <v>77098.320000000007</v>
      </c>
      <c r="LF565" s="21">
        <f t="shared" si="464"/>
        <v>18915.099999999999</v>
      </c>
      <c r="LG565" s="21">
        <f t="shared" si="465"/>
        <v>16498.23</v>
      </c>
      <c r="LH565" s="21">
        <f t="shared" si="466"/>
        <v>15904.96</v>
      </c>
      <c r="LI565" s="21">
        <f t="shared" si="467"/>
        <v>0</v>
      </c>
      <c r="LJ565" s="21">
        <f t="shared" si="162"/>
        <v>0</v>
      </c>
      <c r="LK565" s="21">
        <f t="shared" si="162"/>
        <v>0</v>
      </c>
      <c r="LL565" s="21">
        <f t="shared" si="468"/>
        <v>0</v>
      </c>
      <c r="LM565" s="21">
        <f t="shared" si="163"/>
        <v>0</v>
      </c>
      <c r="LN565" s="21">
        <f t="shared" si="163"/>
        <v>0</v>
      </c>
      <c r="LO565" s="23"/>
      <c r="LP565" s="23"/>
      <c r="LQ565" s="23"/>
      <c r="LR565" s="21">
        <f t="shared" si="469"/>
        <v>0</v>
      </c>
      <c r="LS565" s="21">
        <f t="shared" si="470"/>
        <v>0</v>
      </c>
      <c r="LT565" s="21">
        <f t="shared" si="471"/>
        <v>0</v>
      </c>
      <c r="LU565" s="21">
        <f t="shared" si="472"/>
        <v>0</v>
      </c>
      <c r="LV565" s="21">
        <f t="shared" si="473"/>
        <v>0</v>
      </c>
      <c r="LW565" s="21">
        <f t="shared" si="474"/>
        <v>0</v>
      </c>
      <c r="LX565" s="21">
        <f t="shared" si="475"/>
        <v>69221.52</v>
      </c>
      <c r="LY565" s="21">
        <f t="shared" si="476"/>
        <v>72696.350000000006</v>
      </c>
      <c r="LZ565" s="21">
        <f t="shared" si="477"/>
        <v>77104.89</v>
      </c>
      <c r="MA565" s="21">
        <f t="shared" si="478"/>
        <v>25008.28</v>
      </c>
      <c r="MB565" s="21">
        <f t="shared" si="479"/>
        <v>23117.96</v>
      </c>
      <c r="MC565" s="21">
        <f t="shared" si="480"/>
        <v>22370.32</v>
      </c>
      <c r="MD565" s="21">
        <f t="shared" si="481"/>
        <v>0</v>
      </c>
      <c r="ME565" s="21">
        <f t="shared" si="164"/>
        <v>0</v>
      </c>
      <c r="MF565" s="21">
        <f t="shared" si="164"/>
        <v>0</v>
      </c>
      <c r="MG565" s="21">
        <f t="shared" si="482"/>
        <v>0</v>
      </c>
      <c r="MH565" s="21">
        <f t="shared" si="165"/>
        <v>0</v>
      </c>
      <c r="MI565" s="21">
        <f t="shared" si="165"/>
        <v>0</v>
      </c>
      <c r="MJ565" s="23"/>
      <c r="MK565" s="23"/>
      <c r="ML565" s="23"/>
      <c r="MM565" s="21">
        <f t="shared" si="483"/>
        <v>0</v>
      </c>
      <c r="MN565" s="21">
        <f t="shared" si="484"/>
        <v>0</v>
      </c>
      <c r="MO565" s="21">
        <f t="shared" si="485"/>
        <v>0</v>
      </c>
      <c r="MP565" s="21">
        <f t="shared" si="486"/>
        <v>0</v>
      </c>
      <c r="MQ565" s="21">
        <f t="shared" si="487"/>
        <v>0</v>
      </c>
      <c r="MR565" s="21">
        <f t="shared" si="488"/>
        <v>0</v>
      </c>
      <c r="MS565" s="21">
        <f t="shared" si="489"/>
        <v>69233.100000000006</v>
      </c>
      <c r="MT565" s="21">
        <f t="shared" si="490"/>
        <v>73026.600000000006</v>
      </c>
      <c r="MU565" s="21">
        <f t="shared" si="491"/>
        <v>77691.12</v>
      </c>
      <c r="MV565" s="21">
        <f t="shared" si="492"/>
        <v>29190.79</v>
      </c>
      <c r="MW565" s="21">
        <f t="shared" si="493"/>
        <v>26218.74</v>
      </c>
      <c r="MX565" s="21">
        <f t="shared" si="494"/>
        <v>24866.3</v>
      </c>
      <c r="MY565" s="21">
        <f t="shared" si="495"/>
        <v>0</v>
      </c>
      <c r="MZ565" s="21">
        <f t="shared" si="166"/>
        <v>0</v>
      </c>
      <c r="NA565" s="21">
        <f t="shared" si="166"/>
        <v>0</v>
      </c>
      <c r="NB565" s="21">
        <f t="shared" si="496"/>
        <v>0</v>
      </c>
      <c r="NC565" s="21">
        <f t="shared" si="167"/>
        <v>0</v>
      </c>
      <c r="ND565" s="21">
        <f t="shared" si="167"/>
        <v>0</v>
      </c>
      <c r="NE565" s="23"/>
      <c r="NF565" s="23"/>
      <c r="NG565" s="23"/>
      <c r="NH565" s="21">
        <f t="shared" si="497"/>
        <v>0</v>
      </c>
      <c r="NI565" s="21">
        <f t="shared" si="498"/>
        <v>0</v>
      </c>
      <c r="NJ565" s="21">
        <f t="shared" si="499"/>
        <v>0</v>
      </c>
      <c r="NK565" s="21">
        <f t="shared" si="500"/>
        <v>0</v>
      </c>
      <c r="NL565" s="21">
        <f t="shared" si="501"/>
        <v>0</v>
      </c>
      <c r="NM565" s="21">
        <f t="shared" si="502"/>
        <v>0</v>
      </c>
      <c r="NN565" s="21">
        <f t="shared" si="503"/>
        <v>69191.360000000001</v>
      </c>
      <c r="NO565" s="21">
        <f t="shared" si="504"/>
        <v>72234.16</v>
      </c>
      <c r="NP565" s="21">
        <f t="shared" si="505"/>
        <v>76285.84</v>
      </c>
      <c r="NQ565" s="21">
        <f t="shared" si="506"/>
        <v>15164.36</v>
      </c>
      <c r="NR565" s="21">
        <f t="shared" si="507"/>
        <v>16727.36</v>
      </c>
      <c r="NS565" s="21">
        <f t="shared" si="508"/>
        <v>15983.3</v>
      </c>
      <c r="NT565" s="21">
        <f t="shared" si="509"/>
        <v>0</v>
      </c>
      <c r="NU565" s="21">
        <f t="shared" si="168"/>
        <v>0</v>
      </c>
      <c r="NV565" s="21">
        <f t="shared" si="168"/>
        <v>0</v>
      </c>
      <c r="NW565" s="21">
        <f t="shared" si="510"/>
        <v>0</v>
      </c>
      <c r="NX565" s="21">
        <f t="shared" si="169"/>
        <v>0</v>
      </c>
      <c r="NY565" s="21">
        <f t="shared" si="169"/>
        <v>0</v>
      </c>
      <c r="NZ565" s="23"/>
      <c r="OA565" s="23"/>
      <c r="OB565" s="23"/>
      <c r="OC565" s="21">
        <f t="shared" si="511"/>
        <v>0</v>
      </c>
      <c r="OD565" s="21">
        <f t="shared" si="512"/>
        <v>0</v>
      </c>
      <c r="OE565" s="21">
        <f t="shared" si="513"/>
        <v>0</v>
      </c>
      <c r="OF565" s="21">
        <f t="shared" si="514"/>
        <v>0</v>
      </c>
      <c r="OG565" s="21">
        <f t="shared" si="515"/>
        <v>0</v>
      </c>
      <c r="OH565" s="21">
        <f t="shared" si="516"/>
        <v>0</v>
      </c>
      <c r="OI565" s="21">
        <f t="shared" si="517"/>
        <v>69223.759999999995</v>
      </c>
      <c r="OJ565" s="21">
        <f t="shared" si="518"/>
        <v>73154.33</v>
      </c>
      <c r="OK565" s="21">
        <f t="shared" si="519"/>
        <v>77918</v>
      </c>
      <c r="OL565" s="21">
        <f t="shared" si="520"/>
        <v>26521.82</v>
      </c>
      <c r="OM565" s="21">
        <f t="shared" si="521"/>
        <v>24526.21</v>
      </c>
      <c r="ON565" s="21">
        <f t="shared" si="522"/>
        <v>23638.62</v>
      </c>
      <c r="OO565" s="21">
        <f t="shared" si="523"/>
        <v>0</v>
      </c>
      <c r="OP565" s="21">
        <f t="shared" si="170"/>
        <v>0</v>
      </c>
      <c r="OQ565" s="21">
        <f t="shared" si="170"/>
        <v>0</v>
      </c>
      <c r="OR565" s="21">
        <f t="shared" si="524"/>
        <v>0</v>
      </c>
      <c r="OS565" s="21">
        <f t="shared" si="171"/>
        <v>0</v>
      </c>
      <c r="OT565" s="21">
        <f t="shared" si="171"/>
        <v>0</v>
      </c>
      <c r="OU565" s="23"/>
      <c r="OV565" s="23"/>
      <c r="OW565" s="23"/>
      <c r="OX565" s="21">
        <f t="shared" si="525"/>
        <v>0</v>
      </c>
      <c r="OY565" s="21">
        <f t="shared" si="526"/>
        <v>0</v>
      </c>
      <c r="OZ565" s="21">
        <f t="shared" si="527"/>
        <v>0</v>
      </c>
      <c r="PA565" s="21">
        <f t="shared" si="528"/>
        <v>0</v>
      </c>
      <c r="PB565" s="21">
        <f t="shared" si="529"/>
        <v>0</v>
      </c>
      <c r="PC565" s="21">
        <f t="shared" si="530"/>
        <v>0</v>
      </c>
      <c r="PD565" s="21">
        <f t="shared" si="531"/>
        <v>69218.240000000005</v>
      </c>
      <c r="PE565" s="21">
        <f t="shared" si="532"/>
        <v>72709.64</v>
      </c>
      <c r="PF565" s="21">
        <f t="shared" si="533"/>
        <v>77125.83</v>
      </c>
      <c r="PG565" s="21">
        <f t="shared" si="534"/>
        <v>21024.82</v>
      </c>
      <c r="PH565" s="21">
        <f t="shared" si="535"/>
        <v>19173.34</v>
      </c>
      <c r="PI565" s="21">
        <f t="shared" si="536"/>
        <v>18536.28</v>
      </c>
      <c r="PJ565" s="21">
        <f t="shared" si="537"/>
        <v>0</v>
      </c>
      <c r="PK565" s="21">
        <f t="shared" si="172"/>
        <v>0</v>
      </c>
      <c r="PL565" s="21">
        <f t="shared" si="172"/>
        <v>0</v>
      </c>
      <c r="PM565" s="21">
        <f t="shared" si="538"/>
        <v>0</v>
      </c>
      <c r="PN565" s="21">
        <f t="shared" si="173"/>
        <v>0</v>
      </c>
      <c r="PO565" s="21">
        <f t="shared" si="173"/>
        <v>0</v>
      </c>
      <c r="PP565" s="23"/>
      <c r="PQ565" s="23"/>
      <c r="PR565" s="23"/>
      <c r="PS565" s="21">
        <f t="shared" si="539"/>
        <v>0</v>
      </c>
      <c r="PT565" s="21">
        <f t="shared" si="540"/>
        <v>0</v>
      </c>
      <c r="PU565" s="21">
        <f t="shared" si="541"/>
        <v>0</v>
      </c>
      <c r="PV565" s="21">
        <f t="shared" si="542"/>
        <v>0</v>
      </c>
      <c r="PW565" s="21">
        <f t="shared" si="543"/>
        <v>0</v>
      </c>
      <c r="PX565" s="21">
        <f t="shared" si="544"/>
        <v>0</v>
      </c>
      <c r="PY565" s="21">
        <f t="shared" si="545"/>
        <v>69251.759999999995</v>
      </c>
      <c r="PZ565" s="21">
        <f t="shared" si="546"/>
        <v>73212.62</v>
      </c>
      <c r="QA565" s="21">
        <f t="shared" si="547"/>
        <v>78019.72</v>
      </c>
      <c r="QB565" s="21">
        <f t="shared" si="548"/>
        <v>24002.74</v>
      </c>
      <c r="QC565" s="21">
        <f t="shared" si="549"/>
        <v>22083.23</v>
      </c>
      <c r="QD565" s="21">
        <f t="shared" si="550"/>
        <v>21257.21</v>
      </c>
      <c r="QE565" s="21">
        <f t="shared" si="551"/>
        <v>0</v>
      </c>
      <c r="QF565" s="21">
        <f t="shared" si="174"/>
        <v>0</v>
      </c>
      <c r="QG565" s="21">
        <f t="shared" si="174"/>
        <v>0</v>
      </c>
      <c r="QH565" s="21">
        <f t="shared" si="552"/>
        <v>0</v>
      </c>
      <c r="QI565" s="21">
        <f t="shared" si="175"/>
        <v>0</v>
      </c>
      <c r="QJ565" s="21">
        <f t="shared" si="175"/>
        <v>0</v>
      </c>
      <c r="QK565" s="23"/>
      <c r="QL565" s="23"/>
      <c r="QM565" s="23"/>
      <c r="QN565" s="21">
        <f t="shared" si="553"/>
        <v>0</v>
      </c>
      <c r="QO565" s="21">
        <f t="shared" si="554"/>
        <v>0</v>
      </c>
      <c r="QP565" s="21">
        <f t="shared" si="555"/>
        <v>0</v>
      </c>
      <c r="QQ565" s="21">
        <f t="shared" si="556"/>
        <v>0</v>
      </c>
      <c r="QR565" s="21">
        <f t="shared" si="557"/>
        <v>0</v>
      </c>
      <c r="QS565" s="21">
        <f t="shared" si="558"/>
        <v>0</v>
      </c>
      <c r="QT565" s="21">
        <f t="shared" si="559"/>
        <v>69203.67</v>
      </c>
      <c r="QU565" s="21">
        <f t="shared" si="560"/>
        <v>72549.759999999995</v>
      </c>
      <c r="QV565" s="21">
        <f t="shared" si="561"/>
        <v>76845.289999999994</v>
      </c>
      <c r="QW565" s="21">
        <f t="shared" si="562"/>
        <v>20715.53</v>
      </c>
      <c r="QX565" s="21">
        <f t="shared" si="563"/>
        <v>20607.080000000002</v>
      </c>
      <c r="QY565" s="21">
        <f t="shared" si="564"/>
        <v>19529.21</v>
      </c>
      <c r="QZ565" s="21">
        <f t="shared" si="565"/>
        <v>0</v>
      </c>
      <c r="RA565" s="21">
        <f t="shared" si="176"/>
        <v>0</v>
      </c>
      <c r="RB565" s="21">
        <f t="shared" si="176"/>
        <v>0</v>
      </c>
      <c r="RC565" s="21">
        <f t="shared" si="566"/>
        <v>0</v>
      </c>
      <c r="RD565" s="21">
        <f t="shared" si="177"/>
        <v>0</v>
      </c>
      <c r="RE565" s="21">
        <f t="shared" si="177"/>
        <v>0</v>
      </c>
      <c r="RF565" s="23"/>
      <c r="RG565" s="23"/>
      <c r="RH565" s="23"/>
      <c r="RI565" s="21">
        <f t="shared" si="567"/>
        <v>0</v>
      </c>
      <c r="RJ565" s="21">
        <f t="shared" si="568"/>
        <v>0</v>
      </c>
      <c r="RK565" s="21">
        <f t="shared" si="569"/>
        <v>0</v>
      </c>
      <c r="RL565" s="21">
        <f t="shared" si="570"/>
        <v>0</v>
      </c>
      <c r="RM565" s="21">
        <f t="shared" si="571"/>
        <v>0</v>
      </c>
      <c r="RN565" s="21">
        <f t="shared" si="572"/>
        <v>0</v>
      </c>
      <c r="RO565" s="21">
        <f t="shared" si="573"/>
        <v>69206.490000000005</v>
      </c>
      <c r="RP565" s="21">
        <f t="shared" si="574"/>
        <v>72857.61</v>
      </c>
      <c r="RQ565" s="21">
        <f t="shared" si="575"/>
        <v>77390.960000000006</v>
      </c>
      <c r="RR565" s="21">
        <f t="shared" si="576"/>
        <v>14133.39</v>
      </c>
      <c r="RS565" s="21">
        <f t="shared" si="577"/>
        <v>15241.04</v>
      </c>
      <c r="RT565" s="21">
        <f t="shared" si="578"/>
        <v>14419.66</v>
      </c>
      <c r="RU565" s="21">
        <f t="shared" si="579"/>
        <v>0</v>
      </c>
      <c r="RV565" s="21">
        <f t="shared" si="178"/>
        <v>0</v>
      </c>
      <c r="RW565" s="21">
        <f t="shared" si="178"/>
        <v>0</v>
      </c>
      <c r="RX565" s="21">
        <f t="shared" si="580"/>
        <v>0</v>
      </c>
      <c r="RY565" s="21">
        <f t="shared" si="179"/>
        <v>0</v>
      </c>
      <c r="RZ565" s="21">
        <f t="shared" si="179"/>
        <v>0</v>
      </c>
      <c r="SA565" s="23"/>
      <c r="SB565" s="23"/>
      <c r="SC565" s="23"/>
      <c r="SD565" s="21">
        <f t="shared" si="581"/>
        <v>0</v>
      </c>
      <c r="SE565" s="21">
        <f t="shared" si="582"/>
        <v>0</v>
      </c>
      <c r="SF565" s="21">
        <f t="shared" si="583"/>
        <v>0</v>
      </c>
      <c r="SG565" s="21">
        <f t="shared" si="584"/>
        <v>0</v>
      </c>
      <c r="SH565" s="21">
        <f t="shared" si="585"/>
        <v>0</v>
      </c>
      <c r="SI565" s="21">
        <f t="shared" si="586"/>
        <v>0</v>
      </c>
      <c r="SJ565" s="21">
        <f t="shared" si="587"/>
        <v>72048.14</v>
      </c>
      <c r="SK565" s="21">
        <f t="shared" si="588"/>
        <v>71761.009999999995</v>
      </c>
      <c r="SL565" s="21">
        <f t="shared" si="589"/>
        <v>75443.98</v>
      </c>
      <c r="SM565" s="21">
        <f t="shared" si="590"/>
        <v>21807.53</v>
      </c>
      <c r="SN565" s="21">
        <f t="shared" si="591"/>
        <v>18777.919999999998</v>
      </c>
      <c r="SO565" s="21">
        <f t="shared" si="592"/>
        <v>17919.52</v>
      </c>
      <c r="SP565" s="21">
        <f t="shared" si="593"/>
        <v>0</v>
      </c>
      <c r="SQ565" s="21">
        <f t="shared" si="180"/>
        <v>0</v>
      </c>
      <c r="SR565" s="21">
        <f t="shared" si="180"/>
        <v>0</v>
      </c>
      <c r="SS565" s="21">
        <f t="shared" si="594"/>
        <v>0</v>
      </c>
      <c r="ST565" s="21">
        <f t="shared" si="181"/>
        <v>0</v>
      </c>
      <c r="SU565" s="21">
        <f t="shared" si="181"/>
        <v>0</v>
      </c>
      <c r="SV565" s="23"/>
      <c r="SW565" s="23"/>
      <c r="SX565" s="23"/>
      <c r="SY565" s="21">
        <f t="shared" si="596"/>
        <v>0</v>
      </c>
      <c r="SZ565" s="21">
        <f t="shared" si="597"/>
        <v>0</v>
      </c>
      <c r="TA565" s="21">
        <f t="shared" si="598"/>
        <v>0</v>
      </c>
      <c r="TB565" s="21">
        <f t="shared" si="599"/>
        <v>0</v>
      </c>
      <c r="TC565" s="21">
        <f t="shared" si="600"/>
        <v>0</v>
      </c>
      <c r="TD565" s="21">
        <f t="shared" si="601"/>
        <v>0</v>
      </c>
      <c r="TE565" s="21">
        <f t="shared" si="602"/>
        <v>74036.149999999994</v>
      </c>
      <c r="TF565" s="21">
        <f t="shared" si="603"/>
        <v>73202.710000000006</v>
      </c>
      <c r="TG565" s="21">
        <f t="shared" si="604"/>
        <v>78003.039999999994</v>
      </c>
      <c r="TH565" s="21">
        <f t="shared" si="605"/>
        <v>23320.28</v>
      </c>
      <c r="TI565" s="21">
        <f t="shared" si="606"/>
        <v>19889.38</v>
      </c>
      <c r="TJ565" s="21">
        <f t="shared" si="607"/>
        <v>19159.8</v>
      </c>
      <c r="TK565" s="21">
        <f t="shared" si="608"/>
        <v>0</v>
      </c>
      <c r="TL565" s="21">
        <f t="shared" si="182"/>
        <v>0</v>
      </c>
      <c r="TM565" s="21">
        <f t="shared" si="182"/>
        <v>0</v>
      </c>
      <c r="TN565" s="21">
        <f t="shared" si="609"/>
        <v>0</v>
      </c>
      <c r="TO565" s="21">
        <f t="shared" si="183"/>
        <v>0</v>
      </c>
      <c r="TP565" s="21">
        <f t="shared" si="183"/>
        <v>0</v>
      </c>
      <c r="TQ565" s="23"/>
      <c r="TR565" s="23"/>
      <c r="TS565" s="23"/>
      <c r="TT565" s="21">
        <f t="shared" si="610"/>
        <v>0</v>
      </c>
      <c r="TU565" s="21">
        <f t="shared" si="611"/>
        <v>0</v>
      </c>
      <c r="TV565" s="21">
        <f t="shared" si="612"/>
        <v>0</v>
      </c>
      <c r="TW565" s="21">
        <f t="shared" si="613"/>
        <v>0</v>
      </c>
      <c r="TX565" s="21">
        <f t="shared" si="614"/>
        <v>0</v>
      </c>
      <c r="TY565" s="21">
        <f t="shared" si="615"/>
        <v>0</v>
      </c>
      <c r="TZ565" s="21">
        <f t="shared" si="616"/>
        <v>74404.69</v>
      </c>
      <c r="UA565" s="21">
        <f t="shared" si="617"/>
        <v>72858.490000000005</v>
      </c>
      <c r="UB565" s="21">
        <f t="shared" si="618"/>
        <v>77393.31</v>
      </c>
      <c r="UC565" s="21">
        <f t="shared" si="619"/>
        <v>23938.52</v>
      </c>
      <c r="UD565" s="21">
        <f t="shared" si="620"/>
        <v>21064.92</v>
      </c>
      <c r="UE565" s="21">
        <f t="shared" si="621"/>
        <v>20083.259999999998</v>
      </c>
      <c r="UF565" s="21">
        <f t="shared" si="622"/>
        <v>0</v>
      </c>
      <c r="UG565" s="21">
        <f t="shared" si="184"/>
        <v>0</v>
      </c>
      <c r="UH565" s="21">
        <f t="shared" si="184"/>
        <v>0</v>
      </c>
      <c r="UI565" s="21">
        <f t="shared" si="623"/>
        <v>0</v>
      </c>
      <c r="UJ565" s="21">
        <f t="shared" si="185"/>
        <v>0</v>
      </c>
      <c r="UK565" s="21">
        <f t="shared" si="185"/>
        <v>0</v>
      </c>
      <c r="UL565" s="23"/>
      <c r="UM565" s="23"/>
      <c r="UN565" s="23"/>
      <c r="UO565" s="21">
        <f t="shared" si="624"/>
        <v>0</v>
      </c>
      <c r="UP565" s="21">
        <f t="shared" si="625"/>
        <v>0</v>
      </c>
      <c r="UQ565" s="21">
        <f t="shared" si="626"/>
        <v>0</v>
      </c>
      <c r="UR565" s="21">
        <f t="shared" si="627"/>
        <v>0</v>
      </c>
      <c r="US565" s="21">
        <f t="shared" si="628"/>
        <v>0</v>
      </c>
      <c r="UT565" s="21">
        <f t="shared" si="629"/>
        <v>0</v>
      </c>
      <c r="UU565" s="21">
        <f t="shared" si="630"/>
        <v>72223</v>
      </c>
      <c r="UV565" s="21">
        <f t="shared" si="631"/>
        <v>73130.539999999994</v>
      </c>
      <c r="UW565" s="21">
        <f t="shared" si="632"/>
        <v>77874.460000000006</v>
      </c>
      <c r="UX565" s="21">
        <f t="shared" si="633"/>
        <v>22911.02</v>
      </c>
      <c r="UY565" s="21">
        <f t="shared" si="634"/>
        <v>20850.080000000002</v>
      </c>
      <c r="UZ565" s="21">
        <f t="shared" si="635"/>
        <v>19697.98</v>
      </c>
      <c r="VA565" s="21">
        <f t="shared" si="636"/>
        <v>0</v>
      </c>
      <c r="VB565" s="21">
        <f t="shared" si="186"/>
        <v>0</v>
      </c>
      <c r="VC565" s="21">
        <f t="shared" si="186"/>
        <v>0</v>
      </c>
      <c r="VD565" s="21">
        <f t="shared" si="637"/>
        <v>0</v>
      </c>
      <c r="VE565" s="21">
        <f t="shared" si="187"/>
        <v>0</v>
      </c>
      <c r="VF565" s="21">
        <f t="shared" si="187"/>
        <v>0</v>
      </c>
      <c r="VG565" s="23"/>
      <c r="VH565" s="23"/>
      <c r="VI565" s="23"/>
      <c r="VJ565" s="21">
        <f t="shared" si="639"/>
        <v>0</v>
      </c>
      <c r="VK565" s="21">
        <f t="shared" si="640"/>
        <v>0</v>
      </c>
      <c r="VL565" s="21">
        <f t="shared" si="641"/>
        <v>0</v>
      </c>
      <c r="VM565" s="21">
        <f t="shared" si="642"/>
        <v>0</v>
      </c>
      <c r="VN565" s="21">
        <f t="shared" si="643"/>
        <v>0</v>
      </c>
      <c r="VO565" s="21">
        <f t="shared" si="644"/>
        <v>0</v>
      </c>
      <c r="VP565" s="21">
        <f t="shared" si="645"/>
        <v>0</v>
      </c>
      <c r="VQ565" s="21">
        <f t="shared" si="646"/>
        <v>0</v>
      </c>
      <c r="VR565" s="21">
        <f t="shared" si="647"/>
        <v>0</v>
      </c>
      <c r="VS565" s="21">
        <f t="shared" si="648"/>
        <v>0</v>
      </c>
      <c r="VT565" s="21">
        <f t="shared" si="649"/>
        <v>0</v>
      </c>
      <c r="VU565" s="21">
        <f t="shared" si="650"/>
        <v>0</v>
      </c>
      <c r="VV565" s="21">
        <f t="shared" si="651"/>
        <v>0</v>
      </c>
      <c r="VW565" s="21">
        <f t="shared" si="189"/>
        <v>0</v>
      </c>
      <c r="VX565" s="21">
        <f t="shared" si="189"/>
        <v>0</v>
      </c>
      <c r="VY565" s="21">
        <f t="shared" si="652"/>
        <v>0</v>
      </c>
      <c r="VZ565" s="21">
        <f t="shared" si="190"/>
        <v>0</v>
      </c>
      <c r="WA565" s="21">
        <f t="shared" si="190"/>
        <v>0</v>
      </c>
      <c r="WB565" s="23"/>
      <c r="WC565" s="23"/>
      <c r="WD565" s="23"/>
      <c r="WE565" s="21">
        <f t="shared" si="653"/>
        <v>0</v>
      </c>
      <c r="WF565" s="21">
        <f t="shared" si="654"/>
        <v>0</v>
      </c>
      <c r="WG565" s="21">
        <f t="shared" si="655"/>
        <v>0</v>
      </c>
      <c r="WH565" s="21">
        <f t="shared" si="656"/>
        <v>0</v>
      </c>
      <c r="WI565" s="21">
        <f t="shared" si="657"/>
        <v>0</v>
      </c>
      <c r="WJ565" s="21">
        <f t="shared" si="658"/>
        <v>0</v>
      </c>
      <c r="WK565" s="21">
        <f t="shared" si="659"/>
        <v>69196.88</v>
      </c>
      <c r="WL565" s="21">
        <f t="shared" si="660"/>
        <v>72445.509999999995</v>
      </c>
      <c r="WM565" s="21">
        <f t="shared" si="661"/>
        <v>76659.72</v>
      </c>
      <c r="WN565" s="21">
        <f t="shared" si="662"/>
        <v>18891.11</v>
      </c>
      <c r="WO565" s="21">
        <f t="shared" si="663"/>
        <v>16949.38</v>
      </c>
      <c r="WP565" s="21">
        <f t="shared" si="664"/>
        <v>16348.94</v>
      </c>
      <c r="WQ565" s="21">
        <f t="shared" si="665"/>
        <v>0</v>
      </c>
      <c r="WR565" s="21">
        <f t="shared" si="191"/>
        <v>0</v>
      </c>
      <c r="WS565" s="21">
        <f t="shared" si="191"/>
        <v>0</v>
      </c>
      <c r="WT565" s="21">
        <f t="shared" si="666"/>
        <v>0</v>
      </c>
      <c r="WU565" s="21">
        <f t="shared" si="192"/>
        <v>0</v>
      </c>
      <c r="WV565" s="21">
        <f t="shared" si="192"/>
        <v>0</v>
      </c>
      <c r="WW565" s="23"/>
      <c r="WX565" s="23"/>
      <c r="WY565" s="23"/>
      <c r="WZ565" s="21">
        <f t="shared" si="667"/>
        <v>0</v>
      </c>
      <c r="XA565" s="21">
        <f t="shared" si="668"/>
        <v>0</v>
      </c>
      <c r="XB565" s="21">
        <f t="shared" si="669"/>
        <v>0</v>
      </c>
      <c r="XC565" s="21">
        <f t="shared" si="670"/>
        <v>0</v>
      </c>
      <c r="XD565" s="21">
        <f t="shared" si="671"/>
        <v>0</v>
      </c>
      <c r="XE565" s="21">
        <f t="shared" si="672"/>
        <v>0</v>
      </c>
      <c r="XF565" s="21">
        <f t="shared" si="673"/>
        <v>73225.91</v>
      </c>
      <c r="XG565" s="21">
        <f t="shared" si="674"/>
        <v>72524.679999999993</v>
      </c>
      <c r="XH565" s="21">
        <f t="shared" si="675"/>
        <v>76799.69</v>
      </c>
      <c r="XI565" s="21">
        <f t="shared" si="676"/>
        <v>17555.060000000001</v>
      </c>
      <c r="XJ565" s="21">
        <f t="shared" si="677"/>
        <v>16491</v>
      </c>
      <c r="XK565" s="21">
        <f t="shared" si="678"/>
        <v>15759.08</v>
      </c>
      <c r="XL565" s="21">
        <f t="shared" si="679"/>
        <v>0</v>
      </c>
      <c r="XM565" s="21">
        <f t="shared" si="193"/>
        <v>0</v>
      </c>
      <c r="XN565" s="21">
        <f t="shared" si="193"/>
        <v>0</v>
      </c>
      <c r="XO565" s="21">
        <f t="shared" si="680"/>
        <v>0</v>
      </c>
      <c r="XP565" s="21">
        <f t="shared" si="194"/>
        <v>0</v>
      </c>
      <c r="XQ565" s="21">
        <f t="shared" si="194"/>
        <v>0</v>
      </c>
      <c r="XR565" s="23"/>
      <c r="XS565" s="23"/>
      <c r="XT565" s="23"/>
      <c r="XU565" s="21">
        <f t="shared" si="681"/>
        <v>0</v>
      </c>
      <c r="XV565" s="21">
        <f t="shared" si="682"/>
        <v>0</v>
      </c>
      <c r="XW565" s="21">
        <f t="shared" si="683"/>
        <v>0</v>
      </c>
      <c r="XX565" s="21">
        <f t="shared" si="684"/>
        <v>0</v>
      </c>
      <c r="XY565" s="21">
        <f t="shared" si="685"/>
        <v>0</v>
      </c>
      <c r="XZ565" s="21">
        <f t="shared" si="686"/>
        <v>0</v>
      </c>
      <c r="YA565" s="21">
        <f t="shared" si="687"/>
        <v>69187.78</v>
      </c>
      <c r="YB565" s="21">
        <f t="shared" si="688"/>
        <v>72209.52</v>
      </c>
      <c r="YC565" s="21">
        <f t="shared" si="689"/>
        <v>76241.72</v>
      </c>
      <c r="YD565" s="21">
        <f t="shared" si="690"/>
        <v>15340.97</v>
      </c>
      <c r="YE565" s="21">
        <f t="shared" si="691"/>
        <v>14994.64</v>
      </c>
      <c r="YF565" s="21">
        <f t="shared" si="692"/>
        <v>14321.38</v>
      </c>
      <c r="YG565" s="21">
        <f t="shared" si="693"/>
        <v>0</v>
      </c>
      <c r="YH565" s="21">
        <f t="shared" si="195"/>
        <v>0</v>
      </c>
      <c r="YI565" s="21">
        <f t="shared" si="195"/>
        <v>0</v>
      </c>
      <c r="YJ565" s="21">
        <f t="shared" si="694"/>
        <v>0</v>
      </c>
      <c r="YK565" s="21">
        <f t="shared" si="196"/>
        <v>0</v>
      </c>
      <c r="YL565" s="21">
        <f t="shared" si="196"/>
        <v>0</v>
      </c>
      <c r="YM565" s="23"/>
      <c r="YN565" s="23"/>
      <c r="YO565" s="23"/>
      <c r="YP565" s="21">
        <f t="shared" si="695"/>
        <v>0</v>
      </c>
      <c r="YQ565" s="21">
        <f t="shared" si="696"/>
        <v>0</v>
      </c>
      <c r="YR565" s="21">
        <f t="shared" si="697"/>
        <v>0</v>
      </c>
      <c r="YS565" s="21">
        <f t="shared" si="698"/>
        <v>0</v>
      </c>
      <c r="YT565" s="21">
        <f t="shared" si="699"/>
        <v>0</v>
      </c>
      <c r="YU565" s="21">
        <f t="shared" si="700"/>
        <v>0</v>
      </c>
      <c r="YV565" s="21">
        <f t="shared" si="701"/>
        <v>69188.45</v>
      </c>
      <c r="YW565" s="21">
        <f t="shared" si="702"/>
        <v>72018.17</v>
      </c>
      <c r="YX565" s="21">
        <f t="shared" si="703"/>
        <v>75901.88</v>
      </c>
      <c r="YY565" s="21">
        <f t="shared" si="704"/>
        <v>18979.400000000001</v>
      </c>
      <c r="YZ565" s="21">
        <f t="shared" si="705"/>
        <v>17449.62</v>
      </c>
      <c r="ZA565" s="21">
        <f t="shared" si="706"/>
        <v>16588.64</v>
      </c>
      <c r="ZB565" s="21">
        <f t="shared" si="707"/>
        <v>0</v>
      </c>
      <c r="ZC565" s="21">
        <f t="shared" si="197"/>
        <v>0</v>
      </c>
      <c r="ZD565" s="21">
        <f t="shared" si="197"/>
        <v>0</v>
      </c>
      <c r="ZE565" s="21">
        <f t="shared" si="708"/>
        <v>0</v>
      </c>
      <c r="ZF565" s="21">
        <f t="shared" si="198"/>
        <v>0</v>
      </c>
      <c r="ZG565" s="21">
        <f t="shared" si="198"/>
        <v>0</v>
      </c>
      <c r="ZH565" s="23"/>
      <c r="ZI565" s="23"/>
      <c r="ZJ565" s="23"/>
      <c r="ZK565" s="21">
        <f t="shared" si="709"/>
        <v>0</v>
      </c>
      <c r="ZL565" s="21">
        <f t="shared" si="710"/>
        <v>0</v>
      </c>
      <c r="ZM565" s="21">
        <f t="shared" si="711"/>
        <v>0</v>
      </c>
      <c r="ZN565" s="21">
        <f t="shared" si="712"/>
        <v>0</v>
      </c>
      <c r="ZO565" s="21">
        <f t="shared" si="713"/>
        <v>0</v>
      </c>
      <c r="ZP565" s="21">
        <f t="shared" si="714"/>
        <v>0</v>
      </c>
      <c r="ZQ565" s="21">
        <f t="shared" si="715"/>
        <v>90425.75</v>
      </c>
      <c r="ZR565" s="21">
        <f t="shared" si="716"/>
        <v>71872.039999999994</v>
      </c>
      <c r="ZS565" s="21">
        <f t="shared" si="717"/>
        <v>75642.45</v>
      </c>
      <c r="ZT565" s="21">
        <f t="shared" si="718"/>
        <v>26744.68</v>
      </c>
      <c r="ZU565" s="21">
        <f t="shared" si="719"/>
        <v>15333.81</v>
      </c>
      <c r="ZV565" s="21">
        <f t="shared" si="720"/>
        <v>14549.9</v>
      </c>
      <c r="ZW565" s="21">
        <f t="shared" si="721"/>
        <v>0</v>
      </c>
      <c r="ZX565" s="21">
        <f t="shared" si="199"/>
        <v>0</v>
      </c>
      <c r="ZY565" s="21">
        <f t="shared" si="199"/>
        <v>0</v>
      </c>
      <c r="ZZ565" s="21">
        <f t="shared" si="722"/>
        <v>0</v>
      </c>
      <c r="AAA565" s="21">
        <f t="shared" si="200"/>
        <v>0</v>
      </c>
      <c r="AAB565" s="21">
        <f t="shared" si="200"/>
        <v>0</v>
      </c>
      <c r="AAC565" s="23"/>
      <c r="AAD565" s="23"/>
      <c r="AAE565" s="23"/>
      <c r="AAF565" s="21">
        <f t="shared" si="723"/>
        <v>0</v>
      </c>
      <c r="AAG565" s="21">
        <f t="shared" si="724"/>
        <v>0</v>
      </c>
      <c r="AAH565" s="21">
        <f t="shared" si="725"/>
        <v>0</v>
      </c>
      <c r="AAI565" s="21">
        <f t="shared" si="726"/>
        <v>0</v>
      </c>
      <c r="AAJ565" s="21">
        <f t="shared" si="727"/>
        <v>0</v>
      </c>
      <c r="AAK565" s="21">
        <f t="shared" si="728"/>
        <v>0</v>
      </c>
      <c r="AAL565" s="21">
        <f t="shared" si="729"/>
        <v>69228.509999999995</v>
      </c>
      <c r="AAM565" s="21">
        <f t="shared" si="730"/>
        <v>73141.14</v>
      </c>
      <c r="AAN565" s="21">
        <f t="shared" si="731"/>
        <v>77893.2</v>
      </c>
      <c r="AAO565" s="21">
        <f t="shared" si="732"/>
        <v>21448.38</v>
      </c>
      <c r="AAP565" s="21">
        <f t="shared" si="733"/>
        <v>20903.87</v>
      </c>
      <c r="AAQ565" s="21">
        <f t="shared" si="734"/>
        <v>19915.3</v>
      </c>
      <c r="AAR565" s="21">
        <f t="shared" si="735"/>
        <v>0</v>
      </c>
      <c r="AAS565" s="21">
        <f t="shared" si="201"/>
        <v>0</v>
      </c>
      <c r="AAT565" s="21">
        <f t="shared" si="201"/>
        <v>0</v>
      </c>
      <c r="AAU565" s="21">
        <f t="shared" si="736"/>
        <v>0</v>
      </c>
      <c r="AAV565" s="21">
        <f t="shared" si="202"/>
        <v>0</v>
      </c>
      <c r="AAW565" s="21">
        <f t="shared" si="202"/>
        <v>0</v>
      </c>
      <c r="AAX565" s="23"/>
      <c r="AAY565" s="23"/>
      <c r="AAZ565" s="23"/>
      <c r="ABA565" s="21">
        <f t="shared" si="737"/>
        <v>0</v>
      </c>
      <c r="ABB565" s="21">
        <f t="shared" si="738"/>
        <v>0</v>
      </c>
      <c r="ABC565" s="21">
        <f t="shared" si="739"/>
        <v>0</v>
      </c>
      <c r="ABD565" s="21">
        <f t="shared" si="740"/>
        <v>0</v>
      </c>
      <c r="ABE565" s="21">
        <f t="shared" si="741"/>
        <v>0</v>
      </c>
      <c r="ABF565" s="21">
        <f t="shared" si="742"/>
        <v>0</v>
      </c>
      <c r="ABG565" s="21">
        <f t="shared" si="743"/>
        <v>69197.210000000006</v>
      </c>
      <c r="ABH565" s="21">
        <f t="shared" si="744"/>
        <v>72324.06</v>
      </c>
      <c r="ABI565" s="21">
        <f t="shared" si="745"/>
        <v>76444.3</v>
      </c>
      <c r="ABJ565" s="21">
        <f t="shared" si="746"/>
        <v>14479.75</v>
      </c>
      <c r="ABK565" s="21">
        <f t="shared" si="747"/>
        <v>12948.71</v>
      </c>
      <c r="ABL565" s="21">
        <f t="shared" si="748"/>
        <v>12231.54</v>
      </c>
      <c r="ABM565" s="21">
        <f t="shared" si="749"/>
        <v>0</v>
      </c>
      <c r="ABN565" s="21">
        <f t="shared" si="203"/>
        <v>0</v>
      </c>
      <c r="ABO565" s="21">
        <f t="shared" si="203"/>
        <v>0</v>
      </c>
      <c r="ABP565" s="21">
        <f t="shared" si="750"/>
        <v>0</v>
      </c>
      <c r="ABQ565" s="21">
        <f t="shared" si="204"/>
        <v>0</v>
      </c>
      <c r="ABR565" s="21">
        <f t="shared" si="204"/>
        <v>0</v>
      </c>
      <c r="ABS565" s="23"/>
      <c r="ABT565" s="23"/>
      <c r="ABU565" s="23"/>
      <c r="ABV565" s="21">
        <f t="shared" si="751"/>
        <v>0</v>
      </c>
      <c r="ABW565" s="21">
        <f t="shared" si="752"/>
        <v>0</v>
      </c>
      <c r="ABX565" s="21">
        <f t="shared" si="753"/>
        <v>0</v>
      </c>
      <c r="ABY565" s="21">
        <f t="shared" si="754"/>
        <v>0</v>
      </c>
      <c r="ABZ565" s="21">
        <f t="shared" si="755"/>
        <v>0</v>
      </c>
      <c r="ACA565" s="21">
        <f t="shared" si="756"/>
        <v>0</v>
      </c>
      <c r="ACB565" s="21">
        <f t="shared" si="757"/>
        <v>69149.22</v>
      </c>
      <c r="ACC565" s="21">
        <f t="shared" si="758"/>
        <v>71295.72</v>
      </c>
      <c r="ACD565" s="21">
        <f t="shared" si="759"/>
        <v>74618.97</v>
      </c>
      <c r="ACE565" s="21">
        <f t="shared" si="760"/>
        <v>16596.62</v>
      </c>
      <c r="ACF565" s="21">
        <f t="shared" si="761"/>
        <v>15497.27</v>
      </c>
      <c r="ACG565" s="21">
        <f t="shared" si="762"/>
        <v>14916.72</v>
      </c>
      <c r="ACH565" s="21">
        <f t="shared" si="763"/>
        <v>0</v>
      </c>
      <c r="ACI565" s="21">
        <f t="shared" si="205"/>
        <v>0</v>
      </c>
      <c r="ACJ565" s="21">
        <f t="shared" si="205"/>
        <v>0</v>
      </c>
      <c r="ACK565" s="21">
        <f t="shared" si="764"/>
        <v>0</v>
      </c>
      <c r="ACL565" s="21">
        <f t="shared" si="206"/>
        <v>0</v>
      </c>
      <c r="ACM565" s="21">
        <f t="shared" si="206"/>
        <v>0</v>
      </c>
      <c r="ACN565" s="23"/>
      <c r="ACO565" s="23"/>
      <c r="ACP565" s="23"/>
      <c r="ACQ565" s="21">
        <f t="shared" si="765"/>
        <v>0</v>
      </c>
      <c r="ACR565" s="21">
        <f t="shared" si="766"/>
        <v>0</v>
      </c>
      <c r="ACS565" s="21">
        <f t="shared" si="767"/>
        <v>0</v>
      </c>
      <c r="ACT565" s="21">
        <f t="shared" si="768"/>
        <v>0</v>
      </c>
      <c r="ACU565" s="21">
        <f t="shared" si="769"/>
        <v>0</v>
      </c>
      <c r="ACV565" s="21">
        <f t="shared" si="770"/>
        <v>0</v>
      </c>
      <c r="ACW565" s="21">
        <f t="shared" si="771"/>
        <v>69184.31</v>
      </c>
      <c r="ACX565" s="21">
        <f t="shared" si="772"/>
        <v>72135.08</v>
      </c>
      <c r="ACY565" s="21">
        <f t="shared" si="773"/>
        <v>76110.03</v>
      </c>
      <c r="ACZ565" s="21">
        <f t="shared" si="774"/>
        <v>17882.490000000002</v>
      </c>
      <c r="ADA565" s="21">
        <f t="shared" si="775"/>
        <v>16858.490000000002</v>
      </c>
      <c r="ADB565" s="21">
        <f t="shared" si="776"/>
        <v>16189.24</v>
      </c>
      <c r="ADC565" s="21">
        <f t="shared" si="777"/>
        <v>0</v>
      </c>
      <c r="ADD565" s="21">
        <f t="shared" si="207"/>
        <v>0</v>
      </c>
      <c r="ADE565" s="21">
        <f t="shared" si="207"/>
        <v>0</v>
      </c>
      <c r="ADF565" s="21">
        <f t="shared" si="778"/>
        <v>0</v>
      </c>
      <c r="ADG565" s="21">
        <f t="shared" si="208"/>
        <v>0</v>
      </c>
      <c r="ADH565" s="21">
        <f t="shared" si="208"/>
        <v>0</v>
      </c>
      <c r="ADI565" s="23"/>
      <c r="ADJ565" s="23"/>
      <c r="ADK565" s="23"/>
      <c r="ADL565" s="21">
        <f t="shared" si="779"/>
        <v>0</v>
      </c>
      <c r="ADM565" s="21">
        <f t="shared" si="780"/>
        <v>0</v>
      </c>
      <c r="ADN565" s="21">
        <f t="shared" si="781"/>
        <v>0</v>
      </c>
      <c r="ADO565" s="21">
        <f t="shared" si="782"/>
        <v>0</v>
      </c>
      <c r="ADP565" s="21">
        <f t="shared" si="783"/>
        <v>0</v>
      </c>
      <c r="ADQ565" s="21">
        <f t="shared" si="784"/>
        <v>0</v>
      </c>
      <c r="ADR565" s="21">
        <f t="shared" si="785"/>
        <v>60193.21</v>
      </c>
      <c r="ADS565" s="21">
        <f t="shared" si="786"/>
        <v>72771.62</v>
      </c>
      <c r="ADT565" s="21">
        <f t="shared" si="787"/>
        <v>77238.22</v>
      </c>
      <c r="ADU565" s="21">
        <f t="shared" si="788"/>
        <v>14720.26</v>
      </c>
      <c r="ADV565" s="21">
        <f t="shared" si="789"/>
        <v>15424.87</v>
      </c>
      <c r="ADW565" s="21">
        <f t="shared" si="790"/>
        <v>14673.99</v>
      </c>
      <c r="ADX565" s="21">
        <f t="shared" si="791"/>
        <v>0</v>
      </c>
      <c r="ADY565" s="21">
        <f t="shared" si="209"/>
        <v>0</v>
      </c>
      <c r="ADZ565" s="21">
        <f t="shared" si="209"/>
        <v>0</v>
      </c>
      <c r="AEA565" s="21">
        <f t="shared" si="792"/>
        <v>0</v>
      </c>
      <c r="AEB565" s="21">
        <f t="shared" si="210"/>
        <v>0</v>
      </c>
      <c r="AEC565" s="21">
        <f t="shared" si="210"/>
        <v>0</v>
      </c>
      <c r="AED565" s="23">
        <v>43</v>
      </c>
      <c r="AEE565" s="23">
        <v>28</v>
      </c>
      <c r="AEF565" s="23">
        <v>28</v>
      </c>
      <c r="AEG565" s="21">
        <f t="shared" si="793"/>
        <v>2966011</v>
      </c>
      <c r="AEH565" s="21">
        <f t="shared" si="794"/>
        <v>1949500</v>
      </c>
      <c r="AEI565" s="21">
        <f t="shared" si="795"/>
        <v>1977332</v>
      </c>
      <c r="AEJ565" s="21">
        <f t="shared" si="796"/>
        <v>1885983.44</v>
      </c>
      <c r="AEK565" s="21">
        <f t="shared" si="797"/>
        <v>1246758.24</v>
      </c>
      <c r="AEL565" s="21">
        <f t="shared" si="798"/>
        <v>1268990.24</v>
      </c>
      <c r="AEM565" s="21">
        <f t="shared" si="799"/>
        <v>64514.76</v>
      </c>
      <c r="AEN565" s="21">
        <f t="shared" si="800"/>
        <v>72137.16</v>
      </c>
      <c r="AEO565" s="21">
        <f t="shared" si="801"/>
        <v>76111.02</v>
      </c>
      <c r="AEP565" s="21">
        <f t="shared" si="802"/>
        <v>18331</v>
      </c>
      <c r="AEQ565" s="21">
        <f t="shared" si="803"/>
        <v>18203.400000000001</v>
      </c>
      <c r="AER565" s="21">
        <f t="shared" si="804"/>
        <v>17504.72</v>
      </c>
      <c r="AES565" s="21">
        <f t="shared" si="805"/>
        <v>2774134.68</v>
      </c>
      <c r="AET565" s="21">
        <f t="shared" si="211"/>
        <v>2019840.48</v>
      </c>
      <c r="AEU565" s="21">
        <f t="shared" si="211"/>
        <v>2131108.56</v>
      </c>
      <c r="AEV565" s="21">
        <f t="shared" si="806"/>
        <v>788233</v>
      </c>
      <c r="AEW565" s="21">
        <f t="shared" si="212"/>
        <v>509695.2</v>
      </c>
      <c r="AEX565" s="21">
        <f t="shared" si="212"/>
        <v>490132.16</v>
      </c>
      <c r="AEY565" s="23"/>
      <c r="AEZ565" s="23"/>
      <c r="AFA565" s="23"/>
      <c r="AFB565" s="21">
        <f t="shared" si="807"/>
        <v>0</v>
      </c>
      <c r="AFC565" s="21">
        <f t="shared" si="808"/>
        <v>0</v>
      </c>
      <c r="AFD565" s="21">
        <f t="shared" si="809"/>
        <v>0</v>
      </c>
      <c r="AFE565" s="21">
        <f t="shared" si="810"/>
        <v>0</v>
      </c>
      <c r="AFF565" s="21">
        <f t="shared" si="811"/>
        <v>0</v>
      </c>
      <c r="AFG565" s="21">
        <f t="shared" si="812"/>
        <v>0</v>
      </c>
      <c r="AFH565" s="21">
        <f t="shared" si="813"/>
        <v>69226.460000000006</v>
      </c>
      <c r="AFI565" s="21">
        <f t="shared" si="814"/>
        <v>72873.679999999993</v>
      </c>
      <c r="AFJ565" s="21">
        <f t="shared" si="815"/>
        <v>77421.210000000006</v>
      </c>
      <c r="AFK565" s="21">
        <f t="shared" si="816"/>
        <v>20384.939999999999</v>
      </c>
      <c r="AFL565" s="21">
        <f t="shared" si="817"/>
        <v>18918.7</v>
      </c>
      <c r="AFM565" s="21">
        <f t="shared" si="818"/>
        <v>18156.66</v>
      </c>
      <c r="AFN565" s="21">
        <f t="shared" si="819"/>
        <v>0</v>
      </c>
      <c r="AFO565" s="21">
        <f t="shared" si="213"/>
        <v>0</v>
      </c>
      <c r="AFP565" s="21">
        <f t="shared" si="213"/>
        <v>0</v>
      </c>
      <c r="AFQ565" s="21">
        <f t="shared" si="820"/>
        <v>0</v>
      </c>
      <c r="AFR565" s="21">
        <f t="shared" si="214"/>
        <v>0</v>
      </c>
      <c r="AFS565" s="21">
        <f t="shared" si="214"/>
        <v>0</v>
      </c>
      <c r="AFT565" s="23"/>
      <c r="AFU565" s="23"/>
      <c r="AFV565" s="23"/>
      <c r="AFW565" s="21">
        <f t="shared" si="821"/>
        <v>0</v>
      </c>
      <c r="AFX565" s="21">
        <f t="shared" si="822"/>
        <v>0</v>
      </c>
      <c r="AFY565" s="21">
        <f t="shared" si="823"/>
        <v>0</v>
      </c>
      <c r="AFZ565" s="21">
        <f t="shared" si="824"/>
        <v>0</v>
      </c>
      <c r="AGA565" s="21">
        <f t="shared" si="825"/>
        <v>0</v>
      </c>
      <c r="AGB565" s="21">
        <f t="shared" si="826"/>
        <v>0</v>
      </c>
      <c r="AGC565" s="21">
        <f t="shared" si="827"/>
        <v>69184.94</v>
      </c>
      <c r="AGD565" s="21">
        <f t="shared" si="828"/>
        <v>72020.56</v>
      </c>
      <c r="AGE565" s="21">
        <f t="shared" si="829"/>
        <v>75906.13</v>
      </c>
      <c r="AGF565" s="21">
        <f t="shared" si="830"/>
        <v>21543.94</v>
      </c>
      <c r="AGG565" s="21">
        <f t="shared" si="831"/>
        <v>19499.34</v>
      </c>
      <c r="AGH565" s="21">
        <f t="shared" si="832"/>
        <v>18727.43</v>
      </c>
      <c r="AGI565" s="21">
        <f t="shared" si="833"/>
        <v>0</v>
      </c>
      <c r="AGJ565" s="21">
        <f t="shared" si="215"/>
        <v>0</v>
      </c>
      <c r="AGK565" s="21">
        <f t="shared" si="215"/>
        <v>0</v>
      </c>
      <c r="AGL565" s="21">
        <f t="shared" si="834"/>
        <v>0</v>
      </c>
      <c r="AGM565" s="21">
        <f t="shared" si="216"/>
        <v>0</v>
      </c>
      <c r="AGN565" s="21">
        <f t="shared" si="216"/>
        <v>0</v>
      </c>
      <c r="AGO565" s="23"/>
      <c r="AGP565" s="23"/>
      <c r="AGQ565" s="23"/>
      <c r="AGR565" s="21">
        <f t="shared" si="835"/>
        <v>0</v>
      </c>
      <c r="AGS565" s="21">
        <f t="shared" si="836"/>
        <v>0</v>
      </c>
      <c r="AGT565" s="21">
        <f t="shared" si="837"/>
        <v>0</v>
      </c>
      <c r="AGU565" s="21">
        <f t="shared" si="838"/>
        <v>0</v>
      </c>
      <c r="AGV565" s="21">
        <f t="shared" si="839"/>
        <v>0</v>
      </c>
      <c r="AGW565" s="21">
        <f t="shared" si="840"/>
        <v>0</v>
      </c>
      <c r="AGX565" s="21">
        <f t="shared" si="841"/>
        <v>69193.919999999998</v>
      </c>
      <c r="AGY565" s="21">
        <f t="shared" si="842"/>
        <v>72181.87</v>
      </c>
      <c r="AGZ565" s="21">
        <f t="shared" si="843"/>
        <v>76191.33</v>
      </c>
      <c r="AHA565" s="21">
        <f t="shared" si="844"/>
        <v>32316.81</v>
      </c>
      <c r="AHB565" s="21">
        <f t="shared" si="845"/>
        <v>29072.19</v>
      </c>
      <c r="AHC565" s="21">
        <f t="shared" si="846"/>
        <v>27863.99</v>
      </c>
      <c r="AHD565" s="21">
        <f t="shared" si="847"/>
        <v>0</v>
      </c>
      <c r="AHE565" s="21">
        <f t="shared" si="217"/>
        <v>0</v>
      </c>
      <c r="AHF565" s="21">
        <f t="shared" si="217"/>
        <v>0</v>
      </c>
      <c r="AHG565" s="21">
        <f t="shared" si="848"/>
        <v>0</v>
      </c>
      <c r="AHH565" s="21">
        <f t="shared" si="218"/>
        <v>0</v>
      </c>
      <c r="AHI565" s="21">
        <f t="shared" si="218"/>
        <v>0</v>
      </c>
      <c r="AHJ565" s="23"/>
      <c r="AHK565" s="23"/>
      <c r="AHL565" s="23"/>
      <c r="AHM565" s="21">
        <f t="shared" si="849"/>
        <v>0</v>
      </c>
      <c r="AHN565" s="21">
        <f t="shared" si="850"/>
        <v>0</v>
      </c>
      <c r="AHO565" s="21">
        <f t="shared" si="851"/>
        <v>0</v>
      </c>
      <c r="AHP565" s="21">
        <f t="shared" si="852"/>
        <v>0</v>
      </c>
      <c r="AHQ565" s="21">
        <f t="shared" si="853"/>
        <v>0</v>
      </c>
      <c r="AHR565" s="21">
        <f t="shared" si="854"/>
        <v>0</v>
      </c>
      <c r="AHS565" s="21">
        <f t="shared" si="855"/>
        <v>69219.570000000007</v>
      </c>
      <c r="AHT565" s="21">
        <f t="shared" si="856"/>
        <v>72774.55</v>
      </c>
      <c r="AHU565" s="21">
        <f t="shared" si="857"/>
        <v>77244.58</v>
      </c>
      <c r="AHV565" s="21">
        <f t="shared" si="858"/>
        <v>19860.43</v>
      </c>
      <c r="AHW565" s="21">
        <f t="shared" si="859"/>
        <v>17892.61</v>
      </c>
      <c r="AHX565" s="21">
        <f t="shared" si="860"/>
        <v>17090.439999999999</v>
      </c>
      <c r="AHY565" s="21">
        <f t="shared" si="861"/>
        <v>0</v>
      </c>
      <c r="AHZ565" s="21">
        <f t="shared" si="219"/>
        <v>0</v>
      </c>
      <c r="AIA565" s="21">
        <f t="shared" si="219"/>
        <v>0</v>
      </c>
      <c r="AIB565" s="21">
        <f t="shared" si="862"/>
        <v>0</v>
      </c>
      <c r="AIC565" s="21">
        <f t="shared" si="220"/>
        <v>0</v>
      </c>
      <c r="AID565" s="21">
        <f t="shared" si="220"/>
        <v>0</v>
      </c>
      <c r="AIE565" s="23"/>
      <c r="AIF565" s="23"/>
      <c r="AIG565" s="23"/>
      <c r="AIH565" s="21">
        <f t="shared" si="864"/>
        <v>0</v>
      </c>
      <c r="AII565" s="21">
        <f t="shared" si="865"/>
        <v>0</v>
      </c>
      <c r="AIJ565" s="21">
        <f t="shared" si="866"/>
        <v>0</v>
      </c>
      <c r="AIK565" s="21">
        <f t="shared" si="867"/>
        <v>0</v>
      </c>
      <c r="AIL565" s="21">
        <f t="shared" si="868"/>
        <v>0</v>
      </c>
      <c r="AIM565" s="21">
        <f t="shared" si="869"/>
        <v>0</v>
      </c>
      <c r="AIN565" s="21">
        <f t="shared" si="870"/>
        <v>0</v>
      </c>
      <c r="AIO565" s="21">
        <f t="shared" si="871"/>
        <v>0</v>
      </c>
      <c r="AIP565" s="21">
        <f t="shared" si="872"/>
        <v>0</v>
      </c>
      <c r="AIQ565" s="21">
        <f t="shared" si="873"/>
        <v>0</v>
      </c>
      <c r="AIR565" s="21">
        <f t="shared" si="874"/>
        <v>0</v>
      </c>
      <c r="AIS565" s="21">
        <f t="shared" si="875"/>
        <v>0</v>
      </c>
      <c r="AIT565" s="21">
        <f t="shared" si="876"/>
        <v>0</v>
      </c>
      <c r="AIU565" s="21">
        <f t="shared" si="222"/>
        <v>0</v>
      </c>
      <c r="AIV565" s="21">
        <f t="shared" si="222"/>
        <v>0</v>
      </c>
      <c r="AIW565" s="21">
        <f t="shared" si="877"/>
        <v>0</v>
      </c>
      <c r="AIX565" s="21">
        <f t="shared" si="223"/>
        <v>0</v>
      </c>
      <c r="AIY565" s="21">
        <f t="shared" si="223"/>
        <v>0</v>
      </c>
      <c r="AIZ565" s="23"/>
      <c r="AJA565" s="23"/>
      <c r="AJB565" s="23"/>
      <c r="AJC565" s="21">
        <f t="shared" si="878"/>
        <v>0</v>
      </c>
      <c r="AJD565" s="21">
        <f t="shared" si="879"/>
        <v>0</v>
      </c>
      <c r="AJE565" s="21">
        <f t="shared" si="880"/>
        <v>0</v>
      </c>
      <c r="AJF565" s="21">
        <f t="shared" si="881"/>
        <v>0</v>
      </c>
      <c r="AJG565" s="21">
        <f t="shared" si="882"/>
        <v>0</v>
      </c>
      <c r="AJH565" s="21">
        <f t="shared" si="883"/>
        <v>0</v>
      </c>
      <c r="AJI565" s="21">
        <f t="shared" si="884"/>
        <v>69174.789999999994</v>
      </c>
      <c r="AJJ565" s="21">
        <f t="shared" si="885"/>
        <v>72127.66</v>
      </c>
      <c r="AJK565" s="21">
        <f t="shared" si="886"/>
        <v>76098.179999999993</v>
      </c>
      <c r="AJL565" s="21">
        <f t="shared" si="887"/>
        <v>19555.38</v>
      </c>
      <c r="AJM565" s="21">
        <f t="shared" si="888"/>
        <v>18453.7</v>
      </c>
      <c r="AJN565" s="21">
        <f t="shared" si="889"/>
        <v>17744.61</v>
      </c>
      <c r="AJO565" s="21">
        <f t="shared" si="890"/>
        <v>0</v>
      </c>
      <c r="AJP565" s="21">
        <f t="shared" si="224"/>
        <v>0</v>
      </c>
      <c r="AJQ565" s="21">
        <f t="shared" si="224"/>
        <v>0</v>
      </c>
      <c r="AJR565" s="21">
        <f t="shared" si="891"/>
        <v>0</v>
      </c>
      <c r="AJS565" s="21">
        <f t="shared" si="225"/>
        <v>0</v>
      </c>
      <c r="AJT565" s="21">
        <f t="shared" si="225"/>
        <v>0</v>
      </c>
      <c r="AJU565" s="23"/>
      <c r="AJV565" s="23"/>
      <c r="AJW565" s="23"/>
      <c r="AJX565" s="21">
        <f t="shared" si="892"/>
        <v>0</v>
      </c>
      <c r="AJY565" s="21">
        <f t="shared" si="893"/>
        <v>0</v>
      </c>
      <c r="AJZ565" s="21">
        <f t="shared" si="894"/>
        <v>0</v>
      </c>
      <c r="AKA565" s="21">
        <f t="shared" si="895"/>
        <v>0</v>
      </c>
      <c r="AKB565" s="21">
        <f t="shared" si="896"/>
        <v>0</v>
      </c>
      <c r="AKC565" s="21">
        <f t="shared" si="897"/>
        <v>0</v>
      </c>
      <c r="AKD565" s="21">
        <f t="shared" si="898"/>
        <v>69211.75</v>
      </c>
      <c r="AKE565" s="21">
        <f t="shared" si="899"/>
        <v>72560.259999999995</v>
      </c>
      <c r="AKF565" s="21">
        <f t="shared" si="900"/>
        <v>76864.460000000006</v>
      </c>
      <c r="AKG565" s="21">
        <f t="shared" si="901"/>
        <v>19942.3</v>
      </c>
      <c r="AKH565" s="21">
        <f t="shared" si="902"/>
        <v>18046.62</v>
      </c>
      <c r="AKI565" s="21">
        <f t="shared" si="903"/>
        <v>17344.84</v>
      </c>
      <c r="AKJ565" s="21">
        <f t="shared" si="904"/>
        <v>0</v>
      </c>
      <c r="AKK565" s="21">
        <f t="shared" si="226"/>
        <v>0</v>
      </c>
      <c r="AKL565" s="21">
        <f t="shared" si="226"/>
        <v>0</v>
      </c>
      <c r="AKM565" s="21">
        <f t="shared" si="905"/>
        <v>0</v>
      </c>
      <c r="AKN565" s="21">
        <f t="shared" si="227"/>
        <v>0</v>
      </c>
      <c r="AKO565" s="21">
        <f t="shared" si="227"/>
        <v>0</v>
      </c>
      <c r="AKP565" s="23"/>
      <c r="AKQ565" s="23"/>
      <c r="AKR565" s="23"/>
      <c r="AKS565" s="21">
        <f t="shared" si="906"/>
        <v>0</v>
      </c>
      <c r="AKT565" s="21">
        <f t="shared" si="907"/>
        <v>0</v>
      </c>
      <c r="AKU565" s="21">
        <f t="shared" si="908"/>
        <v>0</v>
      </c>
      <c r="AKV565" s="21">
        <f t="shared" si="909"/>
        <v>0</v>
      </c>
      <c r="AKW565" s="21">
        <f t="shared" si="910"/>
        <v>0</v>
      </c>
      <c r="AKX565" s="21">
        <f t="shared" si="911"/>
        <v>0</v>
      </c>
      <c r="AKY565" s="21">
        <f t="shared" si="912"/>
        <v>69190.070000000007</v>
      </c>
      <c r="AKZ565" s="21">
        <f t="shared" si="913"/>
        <v>72273.899999999994</v>
      </c>
      <c r="ALA565" s="21">
        <f t="shared" si="914"/>
        <v>76355.34</v>
      </c>
      <c r="ALB565" s="21">
        <f t="shared" si="915"/>
        <v>21256.43</v>
      </c>
      <c r="ALC565" s="21">
        <f t="shared" si="916"/>
        <v>19070.939999999999</v>
      </c>
      <c r="ALD565" s="21">
        <f t="shared" si="917"/>
        <v>18101.12</v>
      </c>
      <c r="ALE565" s="21">
        <f t="shared" si="918"/>
        <v>0</v>
      </c>
      <c r="ALF565" s="21">
        <f t="shared" si="228"/>
        <v>0</v>
      </c>
      <c r="ALG565" s="21">
        <f t="shared" si="228"/>
        <v>0</v>
      </c>
      <c r="ALH565" s="21">
        <f t="shared" si="919"/>
        <v>0</v>
      </c>
      <c r="ALI565" s="21">
        <f t="shared" si="229"/>
        <v>0</v>
      </c>
      <c r="ALJ565" s="21">
        <f t="shared" si="229"/>
        <v>0</v>
      </c>
      <c r="ALK565" s="23"/>
      <c r="ALL565" s="23"/>
      <c r="ALM565" s="23"/>
      <c r="ALN565" s="21">
        <f t="shared" si="920"/>
        <v>0</v>
      </c>
      <c r="ALO565" s="21">
        <f t="shared" si="921"/>
        <v>0</v>
      </c>
      <c r="ALP565" s="21">
        <f t="shared" si="922"/>
        <v>0</v>
      </c>
      <c r="ALQ565" s="21">
        <f t="shared" si="923"/>
        <v>0</v>
      </c>
      <c r="ALR565" s="21">
        <f t="shared" si="924"/>
        <v>0</v>
      </c>
      <c r="ALS565" s="21">
        <f t="shared" si="925"/>
        <v>0</v>
      </c>
      <c r="ALT565" s="21">
        <f t="shared" si="926"/>
        <v>79174.77</v>
      </c>
      <c r="ALU565" s="21">
        <f t="shared" si="927"/>
        <v>73028.539999999994</v>
      </c>
      <c r="ALV565" s="21">
        <f t="shared" si="928"/>
        <v>77693.42</v>
      </c>
      <c r="ALW565" s="21">
        <f t="shared" si="929"/>
        <v>24386.03</v>
      </c>
      <c r="ALX565" s="21">
        <f t="shared" si="930"/>
        <v>20562.8</v>
      </c>
      <c r="ALY565" s="21">
        <f t="shared" si="931"/>
        <v>19490.88</v>
      </c>
      <c r="ALZ565" s="21">
        <f t="shared" si="932"/>
        <v>0</v>
      </c>
      <c r="AMA565" s="21">
        <f t="shared" si="230"/>
        <v>0</v>
      </c>
      <c r="AMB565" s="21">
        <f t="shared" si="230"/>
        <v>0</v>
      </c>
      <c r="AMC565" s="21">
        <f t="shared" si="933"/>
        <v>0</v>
      </c>
      <c r="AMD565" s="21">
        <f t="shared" si="231"/>
        <v>0</v>
      </c>
      <c r="AME565" s="21">
        <f t="shared" si="231"/>
        <v>0</v>
      </c>
      <c r="AMF565" s="23"/>
      <c r="AMG565" s="23"/>
      <c r="AMH565" s="23"/>
      <c r="AMI565" s="21">
        <f t="shared" si="934"/>
        <v>0</v>
      </c>
      <c r="AMJ565" s="21">
        <f t="shared" si="935"/>
        <v>0</v>
      </c>
      <c r="AMK565" s="21">
        <f t="shared" si="936"/>
        <v>0</v>
      </c>
      <c r="AML565" s="21">
        <f t="shared" si="937"/>
        <v>0</v>
      </c>
      <c r="AMM565" s="21">
        <f t="shared" si="938"/>
        <v>0</v>
      </c>
      <c r="AMN565" s="21">
        <f t="shared" si="939"/>
        <v>0</v>
      </c>
      <c r="AMO565" s="21">
        <f t="shared" si="940"/>
        <v>69240.100000000006</v>
      </c>
      <c r="AMP565" s="21">
        <f t="shared" si="941"/>
        <v>72887.839999999997</v>
      </c>
      <c r="AMQ565" s="21">
        <f t="shared" si="942"/>
        <v>77444.66</v>
      </c>
      <c r="AMR565" s="21">
        <f t="shared" si="943"/>
        <v>19272.32</v>
      </c>
      <c r="AMS565" s="21">
        <f t="shared" si="944"/>
        <v>17377.330000000002</v>
      </c>
      <c r="AMT565" s="21">
        <f t="shared" si="945"/>
        <v>16519.38</v>
      </c>
      <c r="AMU565" s="21">
        <f t="shared" si="946"/>
        <v>0</v>
      </c>
      <c r="AMV565" s="21">
        <f t="shared" si="232"/>
        <v>0</v>
      </c>
      <c r="AMW565" s="21">
        <f t="shared" si="232"/>
        <v>0</v>
      </c>
      <c r="AMX565" s="21">
        <f t="shared" si="947"/>
        <v>0</v>
      </c>
      <c r="AMY565" s="21">
        <f t="shared" si="233"/>
        <v>0</v>
      </c>
      <c r="AMZ565" s="21">
        <f t="shared" si="233"/>
        <v>0</v>
      </c>
      <c r="ANA565" s="23"/>
      <c r="ANB565" s="23"/>
      <c r="ANC565" s="23"/>
      <c r="AND565" s="21">
        <f t="shared" si="948"/>
        <v>0</v>
      </c>
      <c r="ANE565" s="21">
        <f t="shared" si="949"/>
        <v>0</v>
      </c>
      <c r="ANF565" s="21">
        <f t="shared" si="950"/>
        <v>0</v>
      </c>
      <c r="ANG565" s="21">
        <f t="shared" si="951"/>
        <v>0</v>
      </c>
      <c r="ANH565" s="21">
        <f t="shared" si="952"/>
        <v>0</v>
      </c>
      <c r="ANI565" s="21">
        <f t="shared" si="953"/>
        <v>0</v>
      </c>
      <c r="ANJ565" s="21">
        <f t="shared" si="954"/>
        <v>77228.31</v>
      </c>
      <c r="ANK565" s="21">
        <f t="shared" si="955"/>
        <v>75171.77</v>
      </c>
      <c r="ANL565" s="21">
        <f t="shared" si="956"/>
        <v>81495.8</v>
      </c>
      <c r="ANM565" s="21">
        <f t="shared" si="957"/>
        <v>34049.410000000003</v>
      </c>
      <c r="ANN565" s="21">
        <f t="shared" si="958"/>
        <v>44822.89</v>
      </c>
      <c r="ANO565" s="21">
        <f t="shared" si="959"/>
        <v>43847.79</v>
      </c>
      <c r="ANP565" s="21">
        <f t="shared" si="960"/>
        <v>0</v>
      </c>
      <c r="ANQ565" s="21">
        <f t="shared" si="234"/>
        <v>0</v>
      </c>
      <c r="ANR565" s="21">
        <f t="shared" si="234"/>
        <v>0</v>
      </c>
      <c r="ANS565" s="21">
        <f t="shared" si="961"/>
        <v>0</v>
      </c>
      <c r="ANT565" s="21">
        <f t="shared" si="235"/>
        <v>0</v>
      </c>
      <c r="ANU565" s="21">
        <f t="shared" si="235"/>
        <v>0</v>
      </c>
      <c r="ANV565" s="23"/>
      <c r="ANW565" s="23"/>
      <c r="ANX565" s="23"/>
      <c r="ANY565" s="21">
        <f t="shared" si="962"/>
        <v>0</v>
      </c>
      <c r="ANZ565" s="21">
        <f t="shared" si="963"/>
        <v>0</v>
      </c>
      <c r="AOA565" s="21">
        <f t="shared" si="964"/>
        <v>0</v>
      </c>
      <c r="AOB565" s="21">
        <f t="shared" si="965"/>
        <v>0</v>
      </c>
      <c r="AOC565" s="21">
        <f t="shared" si="966"/>
        <v>0</v>
      </c>
      <c r="AOD565" s="21">
        <f t="shared" si="967"/>
        <v>0</v>
      </c>
      <c r="AOE565" s="21">
        <f t="shared" si="968"/>
        <v>69237.67</v>
      </c>
      <c r="AOF565" s="21">
        <f t="shared" si="969"/>
        <v>73409.440000000002</v>
      </c>
      <c r="AOG565" s="21">
        <f t="shared" si="970"/>
        <v>78368.72</v>
      </c>
      <c r="AOH565" s="21">
        <f t="shared" si="971"/>
        <v>15866.49</v>
      </c>
      <c r="AOI565" s="21">
        <f t="shared" si="972"/>
        <v>17888.55</v>
      </c>
      <c r="AOJ565" s="21">
        <f t="shared" si="973"/>
        <v>17026.22</v>
      </c>
      <c r="AOK565" s="21">
        <f t="shared" si="974"/>
        <v>0</v>
      </c>
      <c r="AOL565" s="21">
        <f t="shared" si="236"/>
        <v>0</v>
      </c>
      <c r="AOM565" s="21">
        <f t="shared" si="236"/>
        <v>0</v>
      </c>
      <c r="AON565" s="21">
        <f t="shared" si="975"/>
        <v>0</v>
      </c>
      <c r="AOO565" s="21">
        <f t="shared" si="237"/>
        <v>0</v>
      </c>
      <c r="AOP565" s="21">
        <f t="shared" si="237"/>
        <v>0</v>
      </c>
      <c r="AOQ565" s="23"/>
      <c r="AOR565" s="23"/>
      <c r="AOS565" s="23"/>
      <c r="AOT565" s="21">
        <f t="shared" si="976"/>
        <v>0</v>
      </c>
      <c r="AOU565" s="21">
        <f t="shared" si="977"/>
        <v>0</v>
      </c>
      <c r="AOV565" s="21">
        <f t="shared" si="978"/>
        <v>0</v>
      </c>
      <c r="AOW565" s="21">
        <f t="shared" si="979"/>
        <v>0</v>
      </c>
      <c r="AOX565" s="21">
        <f t="shared" si="980"/>
        <v>0</v>
      </c>
      <c r="AOY565" s="21">
        <f t="shared" si="981"/>
        <v>0</v>
      </c>
      <c r="AOZ565" s="21">
        <f t="shared" si="982"/>
        <v>69232.679999999993</v>
      </c>
      <c r="APA565" s="21">
        <f t="shared" si="983"/>
        <v>72768.19</v>
      </c>
      <c r="APB565" s="21">
        <f t="shared" si="984"/>
        <v>77233.06</v>
      </c>
      <c r="APC565" s="21">
        <f t="shared" si="985"/>
        <v>23038.94</v>
      </c>
      <c r="APD565" s="21">
        <f t="shared" si="986"/>
        <v>20070.759999999998</v>
      </c>
      <c r="APE565" s="21">
        <f t="shared" si="987"/>
        <v>18935.25</v>
      </c>
      <c r="APF565" s="21">
        <f t="shared" si="988"/>
        <v>0</v>
      </c>
      <c r="APG565" s="21">
        <f t="shared" si="238"/>
        <v>0</v>
      </c>
      <c r="APH565" s="21">
        <f t="shared" si="238"/>
        <v>0</v>
      </c>
      <c r="API565" s="21">
        <f t="shared" si="989"/>
        <v>0</v>
      </c>
      <c r="APJ565" s="21">
        <f t="shared" si="239"/>
        <v>0</v>
      </c>
      <c r="APK565" s="21">
        <f t="shared" si="239"/>
        <v>0</v>
      </c>
      <c r="APL565" s="23"/>
      <c r="APM565" s="23"/>
      <c r="APN565" s="23"/>
      <c r="APO565" s="21">
        <f t="shared" si="990"/>
        <v>0</v>
      </c>
      <c r="APP565" s="21">
        <f t="shared" si="991"/>
        <v>0</v>
      </c>
      <c r="APQ565" s="21">
        <f t="shared" si="992"/>
        <v>0</v>
      </c>
      <c r="APR565" s="21">
        <f t="shared" si="993"/>
        <v>0</v>
      </c>
      <c r="APS565" s="21">
        <f t="shared" si="994"/>
        <v>0</v>
      </c>
      <c r="APT565" s="21">
        <f t="shared" si="995"/>
        <v>0</v>
      </c>
      <c r="APU565" s="21">
        <f t="shared" si="996"/>
        <v>69203.210000000006</v>
      </c>
      <c r="APV565" s="21">
        <f t="shared" si="997"/>
        <v>72243.87</v>
      </c>
      <c r="APW565" s="21">
        <f t="shared" si="998"/>
        <v>76302.789999999994</v>
      </c>
      <c r="APX565" s="21">
        <f t="shared" si="999"/>
        <v>20148.13</v>
      </c>
      <c r="APY565" s="21">
        <f t="shared" si="1000"/>
        <v>17989.57</v>
      </c>
      <c r="APZ565" s="21">
        <f t="shared" si="1001"/>
        <v>17126.8</v>
      </c>
      <c r="AQA565" s="21">
        <f t="shared" si="1002"/>
        <v>0</v>
      </c>
      <c r="AQB565" s="21">
        <f t="shared" si="240"/>
        <v>0</v>
      </c>
      <c r="AQC565" s="21">
        <f t="shared" si="240"/>
        <v>0</v>
      </c>
      <c r="AQD565" s="21">
        <f t="shared" si="1003"/>
        <v>0</v>
      </c>
      <c r="AQE565" s="21">
        <f t="shared" si="241"/>
        <v>0</v>
      </c>
      <c r="AQF565" s="21">
        <f t="shared" si="241"/>
        <v>0</v>
      </c>
      <c r="AQG565" s="23"/>
      <c r="AQH565" s="23"/>
      <c r="AQI565" s="23"/>
      <c r="AQJ565" s="21">
        <f t="shared" si="1004"/>
        <v>0</v>
      </c>
      <c r="AQK565" s="21">
        <f t="shared" si="1005"/>
        <v>0</v>
      </c>
      <c r="AQL565" s="21">
        <f t="shared" si="1006"/>
        <v>0</v>
      </c>
      <c r="AQM565" s="21">
        <f t="shared" si="1007"/>
        <v>0</v>
      </c>
      <c r="AQN565" s="21">
        <f t="shared" si="1008"/>
        <v>0</v>
      </c>
      <c r="AQO565" s="21">
        <f t="shared" si="1009"/>
        <v>0</v>
      </c>
      <c r="AQP565" s="21">
        <f t="shared" si="1010"/>
        <v>69247.73</v>
      </c>
      <c r="AQQ565" s="21">
        <f t="shared" si="1011"/>
        <v>73240.56</v>
      </c>
      <c r="AQR565" s="21">
        <f t="shared" si="1012"/>
        <v>78068.789999999994</v>
      </c>
      <c r="AQS565" s="21">
        <f t="shared" si="1013"/>
        <v>16166.24</v>
      </c>
      <c r="AQT565" s="21">
        <f t="shared" si="1014"/>
        <v>16862.810000000001</v>
      </c>
      <c r="AQU565" s="21">
        <f t="shared" si="1015"/>
        <v>16201.19</v>
      </c>
      <c r="AQV565" s="21">
        <f t="shared" si="1016"/>
        <v>0</v>
      </c>
      <c r="AQW565" s="21">
        <f t="shared" si="242"/>
        <v>0</v>
      </c>
      <c r="AQX565" s="21">
        <f t="shared" si="242"/>
        <v>0</v>
      </c>
      <c r="AQY565" s="21">
        <f t="shared" si="1017"/>
        <v>0</v>
      </c>
      <c r="AQZ565" s="21">
        <f t="shared" si="243"/>
        <v>0</v>
      </c>
      <c r="ARA565" s="21">
        <f t="shared" si="243"/>
        <v>0</v>
      </c>
      <c r="ARB565" s="23"/>
      <c r="ARC565" s="23"/>
      <c r="ARD565" s="23"/>
      <c r="ARE565" s="21">
        <f t="shared" si="1018"/>
        <v>0</v>
      </c>
      <c r="ARF565" s="21">
        <f t="shared" si="1019"/>
        <v>0</v>
      </c>
      <c r="ARG565" s="21">
        <f t="shared" si="1020"/>
        <v>0</v>
      </c>
      <c r="ARH565" s="21">
        <f t="shared" si="1021"/>
        <v>0</v>
      </c>
      <c r="ARI565" s="21">
        <f t="shared" si="1022"/>
        <v>0</v>
      </c>
      <c r="ARJ565" s="21">
        <f t="shared" si="1023"/>
        <v>0</v>
      </c>
      <c r="ARK565" s="21">
        <f t="shared" si="1024"/>
        <v>76816.38</v>
      </c>
      <c r="ARL565" s="21">
        <f t="shared" si="1025"/>
        <v>71986.66</v>
      </c>
      <c r="ARM565" s="21">
        <f t="shared" si="1026"/>
        <v>75847.360000000001</v>
      </c>
      <c r="ARN565" s="21">
        <f t="shared" si="1027"/>
        <v>22340.78</v>
      </c>
      <c r="ARO565" s="21">
        <f t="shared" si="1028"/>
        <v>16443.2</v>
      </c>
      <c r="ARP565" s="21">
        <f t="shared" si="1029"/>
        <v>15593.73</v>
      </c>
      <c r="ARQ565" s="21">
        <f t="shared" si="1030"/>
        <v>0</v>
      </c>
      <c r="ARR565" s="21">
        <f t="shared" si="244"/>
        <v>0</v>
      </c>
      <c r="ARS565" s="21">
        <f t="shared" si="244"/>
        <v>0</v>
      </c>
      <c r="ART565" s="21">
        <f t="shared" si="1031"/>
        <v>0</v>
      </c>
      <c r="ARU565" s="21">
        <f t="shared" si="245"/>
        <v>0</v>
      </c>
      <c r="ARV565" s="21">
        <f t="shared" si="245"/>
        <v>0</v>
      </c>
      <c r="ARW565" s="23"/>
      <c r="ARX565" s="23"/>
      <c r="ARY565" s="23"/>
      <c r="ARZ565" s="21">
        <f t="shared" si="1032"/>
        <v>0</v>
      </c>
      <c r="ASA565" s="21">
        <f t="shared" si="1033"/>
        <v>0</v>
      </c>
      <c r="ASB565" s="21">
        <f t="shared" si="1034"/>
        <v>0</v>
      </c>
      <c r="ASC565" s="21">
        <f t="shared" si="1035"/>
        <v>0</v>
      </c>
      <c r="ASD565" s="21">
        <f t="shared" si="1036"/>
        <v>0</v>
      </c>
      <c r="ASE565" s="21">
        <f t="shared" si="1037"/>
        <v>0</v>
      </c>
      <c r="ASF565" s="21">
        <f t="shared" si="1038"/>
        <v>69192.289999999994</v>
      </c>
      <c r="ASG565" s="21">
        <f t="shared" si="1039"/>
        <v>72286.52</v>
      </c>
      <c r="ASH565" s="21">
        <f t="shared" si="1040"/>
        <v>76378.34</v>
      </c>
      <c r="ASI565" s="21">
        <f t="shared" si="1041"/>
        <v>17003.98</v>
      </c>
      <c r="ASJ565" s="21">
        <f t="shared" si="1042"/>
        <v>18589.84</v>
      </c>
      <c r="ASK565" s="21">
        <f t="shared" si="1043"/>
        <v>17490.32</v>
      </c>
      <c r="ASL565" s="21">
        <f t="shared" si="1044"/>
        <v>0</v>
      </c>
      <c r="ASM565" s="21">
        <f t="shared" si="246"/>
        <v>0</v>
      </c>
      <c r="ASN565" s="21">
        <f t="shared" si="246"/>
        <v>0</v>
      </c>
      <c r="ASO565" s="21">
        <f t="shared" si="1045"/>
        <v>0</v>
      </c>
      <c r="ASP565" s="21">
        <f t="shared" si="247"/>
        <v>0</v>
      </c>
      <c r="ASQ565" s="21">
        <f t="shared" si="247"/>
        <v>0</v>
      </c>
      <c r="ASR565" s="23"/>
      <c r="ASS565" s="23"/>
      <c r="AST565" s="23"/>
      <c r="ASU565" s="21">
        <f t="shared" si="1046"/>
        <v>0</v>
      </c>
      <c r="ASV565" s="21">
        <f t="shared" si="1047"/>
        <v>0</v>
      </c>
      <c r="ASW565" s="21">
        <f t="shared" si="1048"/>
        <v>0</v>
      </c>
      <c r="ASX565" s="21">
        <f t="shared" si="1049"/>
        <v>0</v>
      </c>
      <c r="ASY565" s="21">
        <f t="shared" si="1050"/>
        <v>0</v>
      </c>
      <c r="ASZ565" s="21">
        <f t="shared" si="1051"/>
        <v>0</v>
      </c>
      <c r="ATA565" s="21">
        <f t="shared" si="1052"/>
        <v>69208</v>
      </c>
      <c r="ATB565" s="21">
        <f t="shared" si="1053"/>
        <v>72511.789999999994</v>
      </c>
      <c r="ATC565" s="21">
        <f t="shared" si="1054"/>
        <v>76777.84</v>
      </c>
      <c r="ATD565" s="21">
        <f t="shared" si="1055"/>
        <v>17531.759999999998</v>
      </c>
      <c r="ATE565" s="21">
        <f t="shared" si="1056"/>
        <v>15871.64</v>
      </c>
      <c r="ATF565" s="21">
        <f t="shared" si="1057"/>
        <v>15081.17</v>
      </c>
      <c r="ATG565" s="21">
        <f t="shared" si="1058"/>
        <v>0</v>
      </c>
      <c r="ATH565" s="21">
        <f t="shared" si="248"/>
        <v>0</v>
      </c>
      <c r="ATI565" s="21">
        <f t="shared" si="248"/>
        <v>0</v>
      </c>
      <c r="ATJ565" s="21">
        <f t="shared" si="1059"/>
        <v>0</v>
      </c>
      <c r="ATK565" s="21">
        <f t="shared" si="249"/>
        <v>0</v>
      </c>
      <c r="ATL565" s="21">
        <f t="shared" si="249"/>
        <v>0</v>
      </c>
      <c r="ATM565" s="23"/>
      <c r="ATN565" s="23"/>
      <c r="ATO565" s="23"/>
      <c r="ATP565" s="21">
        <f t="shared" si="1060"/>
        <v>0</v>
      </c>
      <c r="ATQ565" s="21">
        <f t="shared" si="1061"/>
        <v>0</v>
      </c>
      <c r="ATR565" s="21">
        <f t="shared" si="1062"/>
        <v>0</v>
      </c>
      <c r="ATS565" s="21">
        <f t="shared" si="1063"/>
        <v>0</v>
      </c>
      <c r="ATT565" s="21">
        <f t="shared" si="1064"/>
        <v>0</v>
      </c>
      <c r="ATU565" s="21">
        <f t="shared" si="1065"/>
        <v>0</v>
      </c>
      <c r="ATV565" s="21">
        <f t="shared" si="1066"/>
        <v>69210.11</v>
      </c>
      <c r="ATW565" s="21">
        <f t="shared" si="1067"/>
        <v>72439.86</v>
      </c>
      <c r="ATX565" s="21">
        <f t="shared" si="1068"/>
        <v>76650.559999999998</v>
      </c>
      <c r="ATY565" s="21">
        <f t="shared" si="1069"/>
        <v>18594.77</v>
      </c>
      <c r="ATZ565" s="21">
        <f t="shared" si="1070"/>
        <v>17977.11</v>
      </c>
      <c r="AUA565" s="21">
        <f t="shared" si="1071"/>
        <v>16918.39</v>
      </c>
      <c r="AUB565" s="21">
        <f t="shared" si="1072"/>
        <v>0</v>
      </c>
      <c r="AUC565" s="21">
        <f t="shared" si="250"/>
        <v>0</v>
      </c>
      <c r="AUD565" s="21">
        <f t="shared" si="250"/>
        <v>0</v>
      </c>
      <c r="AUE565" s="21">
        <f t="shared" si="1073"/>
        <v>0</v>
      </c>
      <c r="AUF565" s="21">
        <f t="shared" si="251"/>
        <v>0</v>
      </c>
      <c r="AUG565" s="21">
        <f t="shared" si="251"/>
        <v>0</v>
      </c>
      <c r="AUH565" s="23"/>
      <c r="AUI565" s="23"/>
      <c r="AUJ565" s="23"/>
      <c r="AUK565" s="21">
        <f t="shared" si="1074"/>
        <v>0</v>
      </c>
      <c r="AUL565" s="21">
        <f t="shared" si="1075"/>
        <v>0</v>
      </c>
      <c r="AUM565" s="21">
        <f t="shared" si="1076"/>
        <v>0</v>
      </c>
      <c r="AUN565" s="21">
        <f t="shared" si="1077"/>
        <v>0</v>
      </c>
      <c r="AUO565" s="21">
        <f t="shared" si="1078"/>
        <v>0</v>
      </c>
      <c r="AUP565" s="21">
        <f t="shared" si="1079"/>
        <v>0</v>
      </c>
      <c r="AUQ565" s="21">
        <f t="shared" si="1080"/>
        <v>69201.52</v>
      </c>
      <c r="AUR565" s="21">
        <f t="shared" si="1081"/>
        <v>72390.37</v>
      </c>
      <c r="AUS565" s="21">
        <f t="shared" si="1082"/>
        <v>76562.899999999994</v>
      </c>
      <c r="AUT565" s="21">
        <f t="shared" si="1083"/>
        <v>17804.18</v>
      </c>
      <c r="AUU565" s="21">
        <f t="shared" si="1084"/>
        <v>18026.84</v>
      </c>
      <c r="AUV565" s="21">
        <f t="shared" si="1085"/>
        <v>17131.27</v>
      </c>
      <c r="AUW565" s="21">
        <f t="shared" si="1086"/>
        <v>0</v>
      </c>
      <c r="AUX565" s="21">
        <f t="shared" si="252"/>
        <v>0</v>
      </c>
      <c r="AUY565" s="21">
        <f t="shared" si="252"/>
        <v>0</v>
      </c>
      <c r="AUZ565" s="21">
        <f t="shared" si="1087"/>
        <v>0</v>
      </c>
      <c r="AVA565" s="21">
        <f t="shared" si="253"/>
        <v>0</v>
      </c>
      <c r="AVB565" s="21">
        <f t="shared" si="253"/>
        <v>0</v>
      </c>
      <c r="AVC565" s="41">
        <f t="shared" si="1088"/>
        <v>43</v>
      </c>
      <c r="AVD565" s="41">
        <f t="shared" si="254"/>
        <v>28</v>
      </c>
      <c r="AVE565" s="41">
        <f t="shared" si="254"/>
        <v>28</v>
      </c>
      <c r="AVF565" s="21">
        <f t="shared" si="254"/>
        <v>2966011</v>
      </c>
      <c r="AVG565" s="21">
        <f t="shared" si="254"/>
        <v>1949500</v>
      </c>
      <c r="AVH565" s="21">
        <f t="shared" si="254"/>
        <v>1977332</v>
      </c>
      <c r="AVI565" s="21">
        <f t="shared" si="254"/>
        <v>1885983.44</v>
      </c>
      <c r="AVJ565" s="21">
        <f t="shared" si="254"/>
        <v>1246758.24</v>
      </c>
      <c r="AVK565" s="21">
        <f t="shared" si="254"/>
        <v>1268990.24</v>
      </c>
      <c r="AVL565" s="21"/>
      <c r="AVM565" s="21"/>
      <c r="AVN565" s="21"/>
      <c r="AVO565" s="21"/>
      <c r="AVP565" s="21"/>
      <c r="AVQ565" s="21"/>
      <c r="AVR565" s="21">
        <f t="shared" si="255"/>
        <v>2774134.68</v>
      </c>
      <c r="AVS565" s="21">
        <f t="shared" si="255"/>
        <v>2019840.48</v>
      </c>
      <c r="AVT565" s="21">
        <f t="shared" si="255"/>
        <v>2131108.56</v>
      </c>
      <c r="AVU565" s="21">
        <f t="shared" si="255"/>
        <v>788233</v>
      </c>
      <c r="AVV565" s="21">
        <f t="shared" si="255"/>
        <v>509695.2</v>
      </c>
      <c r="AVW565" s="21">
        <f t="shared" si="255"/>
        <v>490132.16</v>
      </c>
    </row>
    <row r="566" spans="1:1271" ht="38.25" customHeight="1">
      <c r="A566" s="64" t="s">
        <v>68</v>
      </c>
      <c r="B566" s="8" t="s">
        <v>83</v>
      </c>
      <c r="C566" s="5"/>
      <c r="D566" s="113"/>
      <c r="E566" s="96"/>
      <c r="F566" s="29">
        <f t="shared" si="256"/>
        <v>49269</v>
      </c>
      <c r="G566" s="29">
        <f t="shared" si="256"/>
        <v>49732</v>
      </c>
      <c r="H566" s="29">
        <f t="shared" si="256"/>
        <v>50442</v>
      </c>
      <c r="I566" s="21">
        <f t="shared" si="257"/>
        <v>43855.35</v>
      </c>
      <c r="J566" s="21">
        <f t="shared" si="257"/>
        <v>44522.35</v>
      </c>
      <c r="K566" s="21">
        <f t="shared" si="257"/>
        <v>45316.35</v>
      </c>
      <c r="L566" s="23"/>
      <c r="M566" s="23"/>
      <c r="N566" s="23"/>
      <c r="O566" s="21">
        <f t="shared" si="258"/>
        <v>0</v>
      </c>
      <c r="P566" s="21">
        <f t="shared" si="259"/>
        <v>0</v>
      </c>
      <c r="Q566" s="21">
        <f t="shared" si="260"/>
        <v>0</v>
      </c>
      <c r="R566" s="21">
        <f t="shared" si="261"/>
        <v>0</v>
      </c>
      <c r="S566" s="21">
        <f t="shared" si="262"/>
        <v>0</v>
      </c>
      <c r="T566" s="21">
        <f t="shared" si="263"/>
        <v>0</v>
      </c>
      <c r="U566" s="21">
        <f t="shared" si="264"/>
        <v>51049.66</v>
      </c>
      <c r="V566" s="21">
        <f t="shared" si="265"/>
        <v>52448.69</v>
      </c>
      <c r="W566" s="21">
        <f t="shared" si="266"/>
        <v>56002.37</v>
      </c>
      <c r="X566" s="21">
        <f t="shared" si="267"/>
        <v>12446.89</v>
      </c>
      <c r="Y566" s="21">
        <f t="shared" si="268"/>
        <v>20996.87</v>
      </c>
      <c r="Z566" s="21">
        <f t="shared" si="269"/>
        <v>19726.38</v>
      </c>
      <c r="AA566" s="21">
        <f t="shared" si="270"/>
        <v>0</v>
      </c>
      <c r="AB566" s="21">
        <f t="shared" si="133"/>
        <v>0</v>
      </c>
      <c r="AC566" s="21">
        <f t="shared" si="133"/>
        <v>0</v>
      </c>
      <c r="AD566" s="21">
        <f t="shared" si="271"/>
        <v>0</v>
      </c>
      <c r="AE566" s="21">
        <f t="shared" si="134"/>
        <v>0</v>
      </c>
      <c r="AF566" s="21">
        <f t="shared" si="134"/>
        <v>0</v>
      </c>
      <c r="AG566" s="23"/>
      <c r="AH566" s="23"/>
      <c r="AI566" s="23"/>
      <c r="AJ566" s="21">
        <f t="shared" si="272"/>
        <v>0</v>
      </c>
      <c r="AK566" s="21">
        <f t="shared" si="273"/>
        <v>0</v>
      </c>
      <c r="AL566" s="21">
        <f t="shared" si="274"/>
        <v>0</v>
      </c>
      <c r="AM566" s="21">
        <f t="shared" si="275"/>
        <v>0</v>
      </c>
      <c r="AN566" s="21">
        <f t="shared" si="276"/>
        <v>0</v>
      </c>
      <c r="AO566" s="21">
        <f t="shared" si="277"/>
        <v>0</v>
      </c>
      <c r="AP566" s="21">
        <f t="shared" si="278"/>
        <v>56265.56</v>
      </c>
      <c r="AQ566" s="21">
        <f t="shared" si="279"/>
        <v>52298.58</v>
      </c>
      <c r="AR566" s="21">
        <f t="shared" si="280"/>
        <v>55735.67</v>
      </c>
      <c r="AS566" s="21">
        <f t="shared" si="281"/>
        <v>19380.75</v>
      </c>
      <c r="AT566" s="21">
        <f t="shared" si="282"/>
        <v>19550.43</v>
      </c>
      <c r="AU566" s="21">
        <f t="shared" si="283"/>
        <v>18812.62</v>
      </c>
      <c r="AV566" s="21">
        <f t="shared" si="284"/>
        <v>0</v>
      </c>
      <c r="AW566" s="21">
        <f t="shared" si="135"/>
        <v>0</v>
      </c>
      <c r="AX566" s="21">
        <f t="shared" si="135"/>
        <v>0</v>
      </c>
      <c r="AY566" s="21">
        <f t="shared" si="285"/>
        <v>0</v>
      </c>
      <c r="AZ566" s="21">
        <f t="shared" si="136"/>
        <v>0</v>
      </c>
      <c r="BA566" s="21">
        <f t="shared" si="136"/>
        <v>0</v>
      </c>
      <c r="BB566" s="23"/>
      <c r="BC566" s="23"/>
      <c r="BD566" s="23"/>
      <c r="BE566" s="21">
        <f t="shared" si="286"/>
        <v>0</v>
      </c>
      <c r="BF566" s="21">
        <f t="shared" si="287"/>
        <v>0</v>
      </c>
      <c r="BG566" s="21">
        <f t="shared" si="288"/>
        <v>0</v>
      </c>
      <c r="BH566" s="21">
        <f t="shared" si="289"/>
        <v>0</v>
      </c>
      <c r="BI566" s="21">
        <f t="shared" si="290"/>
        <v>0</v>
      </c>
      <c r="BJ566" s="21">
        <f t="shared" si="291"/>
        <v>0</v>
      </c>
      <c r="BK566" s="21">
        <f t="shared" si="292"/>
        <v>49463.49</v>
      </c>
      <c r="BL566" s="21">
        <f t="shared" si="293"/>
        <v>52506.16</v>
      </c>
      <c r="BM566" s="21">
        <f t="shared" si="294"/>
        <v>56104.35</v>
      </c>
      <c r="BN566" s="21">
        <f t="shared" si="295"/>
        <v>16213.1</v>
      </c>
      <c r="BO566" s="21">
        <f t="shared" si="296"/>
        <v>19205.669999999998</v>
      </c>
      <c r="BP566" s="21">
        <f t="shared" si="297"/>
        <v>17939.330000000002</v>
      </c>
      <c r="BQ566" s="21">
        <f t="shared" si="298"/>
        <v>0</v>
      </c>
      <c r="BR566" s="21">
        <f t="shared" si="137"/>
        <v>0</v>
      </c>
      <c r="BS566" s="21">
        <f t="shared" si="137"/>
        <v>0</v>
      </c>
      <c r="BT566" s="21">
        <f t="shared" si="299"/>
        <v>0</v>
      </c>
      <c r="BU566" s="21">
        <f t="shared" si="138"/>
        <v>0</v>
      </c>
      <c r="BV566" s="21">
        <f t="shared" si="138"/>
        <v>0</v>
      </c>
      <c r="BW566" s="23"/>
      <c r="BX566" s="23"/>
      <c r="BY566" s="23"/>
      <c r="BZ566" s="21">
        <f t="shared" si="300"/>
        <v>0</v>
      </c>
      <c r="CA566" s="21">
        <f t="shared" si="301"/>
        <v>0</v>
      </c>
      <c r="CB566" s="21">
        <f t="shared" si="302"/>
        <v>0</v>
      </c>
      <c r="CC566" s="21">
        <f t="shared" si="303"/>
        <v>0</v>
      </c>
      <c r="CD566" s="21">
        <f t="shared" si="304"/>
        <v>0</v>
      </c>
      <c r="CE566" s="21">
        <f t="shared" si="305"/>
        <v>0</v>
      </c>
      <c r="CF566" s="21">
        <f t="shared" si="306"/>
        <v>49656.83</v>
      </c>
      <c r="CG566" s="21">
        <f t="shared" si="307"/>
        <v>86670.69</v>
      </c>
      <c r="CH566" s="21">
        <f t="shared" si="308"/>
        <v>2987.72</v>
      </c>
      <c r="CI566" s="21">
        <f t="shared" si="309"/>
        <v>25413.13</v>
      </c>
      <c r="CJ566" s="21">
        <f t="shared" si="310"/>
        <v>21840.07</v>
      </c>
      <c r="CK566" s="21">
        <f t="shared" si="311"/>
        <v>71211.28</v>
      </c>
      <c r="CL566" s="21">
        <f t="shared" si="312"/>
        <v>0</v>
      </c>
      <c r="CM566" s="21">
        <f t="shared" si="139"/>
        <v>0</v>
      </c>
      <c r="CN566" s="21">
        <f t="shared" si="139"/>
        <v>0</v>
      </c>
      <c r="CO566" s="21">
        <f t="shared" si="313"/>
        <v>0</v>
      </c>
      <c r="CP566" s="21">
        <f t="shared" si="140"/>
        <v>0</v>
      </c>
      <c r="CQ566" s="21">
        <f t="shared" si="140"/>
        <v>0</v>
      </c>
      <c r="CR566" s="23"/>
      <c r="CS566" s="23"/>
      <c r="CT566" s="23"/>
      <c r="CU566" s="21">
        <f t="shared" si="314"/>
        <v>0</v>
      </c>
      <c r="CV566" s="21">
        <f t="shared" si="315"/>
        <v>0</v>
      </c>
      <c r="CW566" s="21">
        <f t="shared" si="316"/>
        <v>0</v>
      </c>
      <c r="CX566" s="21">
        <f t="shared" si="317"/>
        <v>0</v>
      </c>
      <c r="CY566" s="21">
        <f t="shared" si="318"/>
        <v>0</v>
      </c>
      <c r="CZ566" s="21">
        <f t="shared" si="319"/>
        <v>0</v>
      </c>
      <c r="DA566" s="21">
        <f t="shared" si="320"/>
        <v>49420.14</v>
      </c>
      <c r="DB566" s="21">
        <f t="shared" si="321"/>
        <v>51701.53</v>
      </c>
      <c r="DC566" s="21">
        <f t="shared" si="322"/>
        <v>54677.86</v>
      </c>
      <c r="DD566" s="21">
        <f t="shared" si="323"/>
        <v>22907.01</v>
      </c>
      <c r="DE566" s="21">
        <f t="shared" si="324"/>
        <v>22750.02</v>
      </c>
      <c r="DF566" s="21">
        <f t="shared" si="325"/>
        <v>21778.92</v>
      </c>
      <c r="DG566" s="21">
        <f t="shared" si="326"/>
        <v>0</v>
      </c>
      <c r="DH566" s="21">
        <f t="shared" si="141"/>
        <v>0</v>
      </c>
      <c r="DI566" s="21">
        <f t="shared" si="141"/>
        <v>0</v>
      </c>
      <c r="DJ566" s="21">
        <f t="shared" si="327"/>
        <v>0</v>
      </c>
      <c r="DK566" s="21">
        <f t="shared" si="142"/>
        <v>0</v>
      </c>
      <c r="DL566" s="21">
        <f t="shared" si="142"/>
        <v>0</v>
      </c>
      <c r="DM566" s="23">
        <v>29</v>
      </c>
      <c r="DN566" s="23">
        <v>28</v>
      </c>
      <c r="DO566" s="23">
        <v>28</v>
      </c>
      <c r="DP566" s="21">
        <f t="shared" si="328"/>
        <v>1428801</v>
      </c>
      <c r="DQ566" s="21">
        <f t="shared" si="329"/>
        <v>1392496</v>
      </c>
      <c r="DR566" s="21">
        <f t="shared" si="330"/>
        <v>1412376</v>
      </c>
      <c r="DS566" s="21">
        <f t="shared" si="331"/>
        <v>1271805.1499999999</v>
      </c>
      <c r="DT566" s="21">
        <f t="shared" si="332"/>
        <v>1246625.8</v>
      </c>
      <c r="DU566" s="21">
        <f t="shared" si="333"/>
        <v>1268857.8</v>
      </c>
      <c r="DV566" s="21">
        <f t="shared" si="334"/>
        <v>49449.7</v>
      </c>
      <c r="DW566" s="21">
        <f t="shared" si="335"/>
        <v>52415.89</v>
      </c>
      <c r="DX566" s="21">
        <f t="shared" si="336"/>
        <v>55944.37</v>
      </c>
      <c r="DY566" s="21">
        <f t="shared" si="337"/>
        <v>24280.71</v>
      </c>
      <c r="DZ566" s="21">
        <f t="shared" si="338"/>
        <v>24255.040000000001</v>
      </c>
      <c r="EA566" s="21">
        <f t="shared" si="339"/>
        <v>23393.45</v>
      </c>
      <c r="EB566" s="21">
        <f t="shared" si="340"/>
        <v>1434041.3</v>
      </c>
      <c r="EC566" s="21">
        <f t="shared" si="143"/>
        <v>1467644.92</v>
      </c>
      <c r="ED566" s="21">
        <f t="shared" si="143"/>
        <v>1566442.36</v>
      </c>
      <c r="EE566" s="21">
        <f t="shared" si="341"/>
        <v>704140.59</v>
      </c>
      <c r="EF566" s="21">
        <f t="shared" si="144"/>
        <v>679141.12</v>
      </c>
      <c r="EG566" s="21">
        <f t="shared" si="144"/>
        <v>655016.6</v>
      </c>
      <c r="EH566" s="23"/>
      <c r="EI566" s="23"/>
      <c r="EJ566" s="23"/>
      <c r="EK566" s="21">
        <f t="shared" si="342"/>
        <v>0</v>
      </c>
      <c r="EL566" s="21">
        <f t="shared" si="343"/>
        <v>0</v>
      </c>
      <c r="EM566" s="21">
        <f t="shared" si="344"/>
        <v>0</v>
      </c>
      <c r="EN566" s="21">
        <f t="shared" si="345"/>
        <v>0</v>
      </c>
      <c r="EO566" s="21">
        <f t="shared" si="346"/>
        <v>0</v>
      </c>
      <c r="EP566" s="21">
        <f t="shared" si="347"/>
        <v>0</v>
      </c>
      <c r="EQ566" s="21">
        <f t="shared" si="348"/>
        <v>0</v>
      </c>
      <c r="ER566" s="21">
        <f t="shared" si="349"/>
        <v>0</v>
      </c>
      <c r="ES566" s="21">
        <f t="shared" si="350"/>
        <v>0</v>
      </c>
      <c r="ET566" s="21">
        <f t="shared" si="351"/>
        <v>0</v>
      </c>
      <c r="EU566" s="21">
        <f t="shared" si="352"/>
        <v>0</v>
      </c>
      <c r="EV566" s="21">
        <f t="shared" si="353"/>
        <v>0</v>
      </c>
      <c r="EW566" s="21">
        <f t="shared" si="354"/>
        <v>0</v>
      </c>
      <c r="EX566" s="21">
        <f t="shared" si="145"/>
        <v>0</v>
      </c>
      <c r="EY566" s="21">
        <f t="shared" si="145"/>
        <v>0</v>
      </c>
      <c r="EZ566" s="21">
        <f t="shared" si="355"/>
        <v>0</v>
      </c>
      <c r="FA566" s="21">
        <f t="shared" si="146"/>
        <v>0</v>
      </c>
      <c r="FB566" s="21">
        <f t="shared" si="146"/>
        <v>0</v>
      </c>
      <c r="FC566" s="23"/>
      <c r="FD566" s="23"/>
      <c r="FE566" s="23"/>
      <c r="FF566" s="21">
        <f t="shared" si="356"/>
        <v>0</v>
      </c>
      <c r="FG566" s="21">
        <f t="shared" si="357"/>
        <v>0</v>
      </c>
      <c r="FH566" s="21">
        <f t="shared" si="358"/>
        <v>0</v>
      </c>
      <c r="FI566" s="21">
        <f t="shared" si="359"/>
        <v>0</v>
      </c>
      <c r="FJ566" s="21">
        <f t="shared" si="360"/>
        <v>0</v>
      </c>
      <c r="FK566" s="21">
        <f t="shared" si="361"/>
        <v>0</v>
      </c>
      <c r="FL566" s="21">
        <f t="shared" si="362"/>
        <v>50477.26</v>
      </c>
      <c r="FM566" s="21">
        <f t="shared" si="363"/>
        <v>51736.31</v>
      </c>
      <c r="FN566" s="21">
        <f t="shared" si="364"/>
        <v>54738.59</v>
      </c>
      <c r="FO566" s="21">
        <f t="shared" si="365"/>
        <v>19893.29</v>
      </c>
      <c r="FP566" s="21">
        <f t="shared" si="366"/>
        <v>18218.61</v>
      </c>
      <c r="FQ566" s="21">
        <f t="shared" si="367"/>
        <v>17596.43</v>
      </c>
      <c r="FR566" s="21">
        <f t="shared" si="368"/>
        <v>0</v>
      </c>
      <c r="FS566" s="21">
        <f t="shared" si="147"/>
        <v>0</v>
      </c>
      <c r="FT566" s="21">
        <f t="shared" si="147"/>
        <v>0</v>
      </c>
      <c r="FU566" s="21">
        <f t="shared" si="369"/>
        <v>0</v>
      </c>
      <c r="FV566" s="21">
        <f t="shared" si="148"/>
        <v>0</v>
      </c>
      <c r="FW566" s="21">
        <f t="shared" si="148"/>
        <v>0</v>
      </c>
      <c r="FX566" s="23"/>
      <c r="FY566" s="23"/>
      <c r="FZ566" s="23"/>
      <c r="GA566" s="21">
        <f t="shared" si="371"/>
        <v>0</v>
      </c>
      <c r="GB566" s="21">
        <f t="shared" si="372"/>
        <v>0</v>
      </c>
      <c r="GC566" s="21">
        <f t="shared" si="373"/>
        <v>0</v>
      </c>
      <c r="GD566" s="21">
        <f t="shared" si="374"/>
        <v>0</v>
      </c>
      <c r="GE566" s="21">
        <f t="shared" si="375"/>
        <v>0</v>
      </c>
      <c r="GF566" s="21">
        <f t="shared" si="376"/>
        <v>0</v>
      </c>
      <c r="GG566" s="21">
        <f t="shared" si="377"/>
        <v>0</v>
      </c>
      <c r="GH566" s="21">
        <f t="shared" si="378"/>
        <v>0</v>
      </c>
      <c r="GI566" s="21">
        <f t="shared" si="379"/>
        <v>0</v>
      </c>
      <c r="GJ566" s="21">
        <f t="shared" si="380"/>
        <v>0</v>
      </c>
      <c r="GK566" s="21">
        <f t="shared" si="381"/>
        <v>0</v>
      </c>
      <c r="GL566" s="21">
        <f t="shared" si="382"/>
        <v>0</v>
      </c>
      <c r="GM566" s="21">
        <f t="shared" si="383"/>
        <v>0</v>
      </c>
      <c r="GN566" s="21">
        <f t="shared" si="150"/>
        <v>0</v>
      </c>
      <c r="GO566" s="21">
        <f t="shared" si="150"/>
        <v>0</v>
      </c>
      <c r="GP566" s="21">
        <f t="shared" si="384"/>
        <v>0</v>
      </c>
      <c r="GQ566" s="21">
        <f t="shared" si="151"/>
        <v>0</v>
      </c>
      <c r="GR566" s="21">
        <f t="shared" si="151"/>
        <v>0</v>
      </c>
      <c r="GS566" s="23"/>
      <c r="GT566" s="23"/>
      <c r="GU566" s="23"/>
      <c r="GV566" s="21">
        <f t="shared" si="385"/>
        <v>0</v>
      </c>
      <c r="GW566" s="21">
        <f t="shared" si="386"/>
        <v>0</v>
      </c>
      <c r="GX566" s="21">
        <f t="shared" si="387"/>
        <v>0</v>
      </c>
      <c r="GY566" s="21">
        <f t="shared" si="388"/>
        <v>0</v>
      </c>
      <c r="GZ566" s="21">
        <f t="shared" si="389"/>
        <v>0</v>
      </c>
      <c r="HA566" s="21">
        <f t="shared" si="390"/>
        <v>0</v>
      </c>
      <c r="HB566" s="21">
        <f t="shared" si="391"/>
        <v>49413.64</v>
      </c>
      <c r="HC566" s="21">
        <f t="shared" si="392"/>
        <v>51655.37</v>
      </c>
      <c r="HD566" s="21">
        <f t="shared" si="393"/>
        <v>54595.87</v>
      </c>
      <c r="HE566" s="21">
        <f t="shared" si="394"/>
        <v>20988.2</v>
      </c>
      <c r="HF566" s="21">
        <f t="shared" si="395"/>
        <v>20942.990000000002</v>
      </c>
      <c r="HG566" s="21">
        <f t="shared" si="396"/>
        <v>20144.580000000002</v>
      </c>
      <c r="HH566" s="21">
        <f t="shared" si="397"/>
        <v>0</v>
      </c>
      <c r="HI566" s="21">
        <f t="shared" si="152"/>
        <v>0</v>
      </c>
      <c r="HJ566" s="21">
        <f t="shared" si="152"/>
        <v>0</v>
      </c>
      <c r="HK566" s="21">
        <f t="shared" si="398"/>
        <v>0</v>
      </c>
      <c r="HL566" s="21">
        <f t="shared" si="153"/>
        <v>0</v>
      </c>
      <c r="HM566" s="21">
        <f t="shared" si="153"/>
        <v>0</v>
      </c>
      <c r="HN566" s="110"/>
      <c r="HO566" s="110"/>
      <c r="HP566" s="110"/>
      <c r="HQ566" s="21">
        <f t="shared" si="399"/>
        <v>0</v>
      </c>
      <c r="HR566" s="21">
        <f t="shared" si="400"/>
        <v>0</v>
      </c>
      <c r="HS566" s="21">
        <f t="shared" si="401"/>
        <v>0</v>
      </c>
      <c r="HT566" s="21">
        <f t="shared" si="402"/>
        <v>0</v>
      </c>
      <c r="HU566" s="21">
        <f t="shared" si="403"/>
        <v>0</v>
      </c>
      <c r="HV566" s="21">
        <f t="shared" si="404"/>
        <v>0</v>
      </c>
      <c r="HW566" s="21">
        <f t="shared" si="405"/>
        <v>50788.72</v>
      </c>
      <c r="HX566" s="21">
        <f t="shared" si="406"/>
        <v>52232.29</v>
      </c>
      <c r="HY566" s="21">
        <f t="shared" si="407"/>
        <v>55618.38</v>
      </c>
      <c r="HZ566" s="21">
        <f t="shared" si="408"/>
        <v>24988.400000000001</v>
      </c>
      <c r="IA566" s="21">
        <f t="shared" si="409"/>
        <v>20354.32</v>
      </c>
      <c r="IB566" s="21">
        <f t="shared" si="410"/>
        <v>19341.75</v>
      </c>
      <c r="IC566" s="21">
        <f t="shared" si="411"/>
        <v>0</v>
      </c>
      <c r="ID566" s="21">
        <f t="shared" si="154"/>
        <v>0</v>
      </c>
      <c r="IE566" s="21">
        <f t="shared" si="154"/>
        <v>0</v>
      </c>
      <c r="IF566" s="21">
        <f t="shared" si="412"/>
        <v>0</v>
      </c>
      <c r="IG566" s="21">
        <f t="shared" si="155"/>
        <v>0</v>
      </c>
      <c r="IH566" s="21">
        <f t="shared" si="155"/>
        <v>0</v>
      </c>
      <c r="II566" s="23"/>
      <c r="IJ566" s="23"/>
      <c r="IK566" s="23"/>
      <c r="IL566" s="21">
        <f t="shared" si="413"/>
        <v>0</v>
      </c>
      <c r="IM566" s="21">
        <f t="shared" si="414"/>
        <v>0</v>
      </c>
      <c r="IN566" s="21">
        <f t="shared" si="415"/>
        <v>0</v>
      </c>
      <c r="IO566" s="21">
        <f t="shared" si="416"/>
        <v>0</v>
      </c>
      <c r="IP566" s="21">
        <f t="shared" si="417"/>
        <v>0</v>
      </c>
      <c r="IQ566" s="21">
        <f t="shared" si="418"/>
        <v>0</v>
      </c>
      <c r="IR566" s="21">
        <f t="shared" si="419"/>
        <v>49436.26</v>
      </c>
      <c r="IS566" s="21">
        <f t="shared" si="420"/>
        <v>51851.18</v>
      </c>
      <c r="IT566" s="21">
        <f t="shared" si="421"/>
        <v>54942.94</v>
      </c>
      <c r="IU566" s="21">
        <f t="shared" si="422"/>
        <v>21688.01</v>
      </c>
      <c r="IV566" s="21">
        <f t="shared" si="423"/>
        <v>18970.2</v>
      </c>
      <c r="IW566" s="21">
        <f t="shared" si="424"/>
        <v>17994.759999999998</v>
      </c>
      <c r="IX566" s="21">
        <f t="shared" si="425"/>
        <v>0</v>
      </c>
      <c r="IY566" s="21">
        <f t="shared" si="156"/>
        <v>0</v>
      </c>
      <c r="IZ566" s="21">
        <f t="shared" si="156"/>
        <v>0</v>
      </c>
      <c r="JA566" s="21">
        <f t="shared" si="426"/>
        <v>0</v>
      </c>
      <c r="JB566" s="21">
        <f t="shared" si="157"/>
        <v>0</v>
      </c>
      <c r="JC566" s="21">
        <f t="shared" si="157"/>
        <v>0</v>
      </c>
      <c r="JD566" s="23"/>
      <c r="JE566" s="23"/>
      <c r="JF566" s="23"/>
      <c r="JG566" s="21">
        <f t="shared" si="427"/>
        <v>0</v>
      </c>
      <c r="JH566" s="21">
        <f t="shared" si="428"/>
        <v>0</v>
      </c>
      <c r="JI566" s="21">
        <f t="shared" si="429"/>
        <v>0</v>
      </c>
      <c r="JJ566" s="21">
        <f t="shared" si="430"/>
        <v>0</v>
      </c>
      <c r="JK566" s="21">
        <f t="shared" si="431"/>
        <v>0</v>
      </c>
      <c r="JL566" s="21">
        <f t="shared" si="432"/>
        <v>0</v>
      </c>
      <c r="JM566" s="21">
        <f t="shared" si="433"/>
        <v>49439.65</v>
      </c>
      <c r="JN566" s="21">
        <f t="shared" si="434"/>
        <v>51703.53</v>
      </c>
      <c r="JO566" s="21">
        <f t="shared" si="435"/>
        <v>54679.57</v>
      </c>
      <c r="JP566" s="21">
        <f t="shared" si="436"/>
        <v>29650.53</v>
      </c>
      <c r="JQ566" s="21">
        <f t="shared" si="437"/>
        <v>26596.400000000001</v>
      </c>
      <c r="JR566" s="21">
        <f t="shared" si="438"/>
        <v>26008.07</v>
      </c>
      <c r="JS566" s="21">
        <f t="shared" si="439"/>
        <v>0</v>
      </c>
      <c r="JT566" s="21">
        <f t="shared" si="158"/>
        <v>0</v>
      </c>
      <c r="JU566" s="21">
        <f t="shared" si="158"/>
        <v>0</v>
      </c>
      <c r="JV566" s="21">
        <f t="shared" si="440"/>
        <v>0</v>
      </c>
      <c r="JW566" s="21">
        <f t="shared" si="159"/>
        <v>0</v>
      </c>
      <c r="JX566" s="21">
        <f t="shared" si="159"/>
        <v>0</v>
      </c>
      <c r="JY566" s="23"/>
      <c r="JZ566" s="23"/>
      <c r="KA566" s="23"/>
      <c r="KB566" s="21">
        <f t="shared" si="441"/>
        <v>0</v>
      </c>
      <c r="KC566" s="21">
        <f t="shared" si="442"/>
        <v>0</v>
      </c>
      <c r="KD566" s="21">
        <f t="shared" si="443"/>
        <v>0</v>
      </c>
      <c r="KE566" s="21">
        <f t="shared" si="444"/>
        <v>0</v>
      </c>
      <c r="KF566" s="21">
        <f t="shared" si="445"/>
        <v>0</v>
      </c>
      <c r="KG566" s="21">
        <f t="shared" si="446"/>
        <v>0</v>
      </c>
      <c r="KH566" s="21">
        <f t="shared" si="447"/>
        <v>49469.98</v>
      </c>
      <c r="KI566" s="21">
        <f t="shared" si="448"/>
        <v>52278.04</v>
      </c>
      <c r="KJ566" s="21">
        <f t="shared" si="449"/>
        <v>55699.47</v>
      </c>
      <c r="KK566" s="21">
        <f t="shared" si="450"/>
        <v>20833.759999999998</v>
      </c>
      <c r="KL566" s="21">
        <f t="shared" si="451"/>
        <v>18212.900000000001</v>
      </c>
      <c r="KM566" s="21">
        <f t="shared" si="452"/>
        <v>17329.830000000002</v>
      </c>
      <c r="KN566" s="21">
        <f t="shared" si="453"/>
        <v>0</v>
      </c>
      <c r="KO566" s="21">
        <f t="shared" si="160"/>
        <v>0</v>
      </c>
      <c r="KP566" s="21">
        <f t="shared" si="160"/>
        <v>0</v>
      </c>
      <c r="KQ566" s="21">
        <f t="shared" si="454"/>
        <v>0</v>
      </c>
      <c r="KR566" s="21">
        <f t="shared" si="161"/>
        <v>0</v>
      </c>
      <c r="KS566" s="21">
        <f t="shared" si="161"/>
        <v>0</v>
      </c>
      <c r="KT566" s="23"/>
      <c r="KU566" s="23"/>
      <c r="KV566" s="23"/>
      <c r="KW566" s="21">
        <f t="shared" si="455"/>
        <v>0</v>
      </c>
      <c r="KX566" s="21">
        <f t="shared" si="456"/>
        <v>0</v>
      </c>
      <c r="KY566" s="21">
        <f t="shared" si="457"/>
        <v>0</v>
      </c>
      <c r="KZ566" s="21">
        <f t="shared" si="458"/>
        <v>0</v>
      </c>
      <c r="LA566" s="21">
        <f t="shared" si="459"/>
        <v>0</v>
      </c>
      <c r="LB566" s="21">
        <f t="shared" si="460"/>
        <v>0</v>
      </c>
      <c r="LC566" s="21">
        <f t="shared" si="461"/>
        <v>49458.55</v>
      </c>
      <c r="LD566" s="21">
        <f t="shared" si="462"/>
        <v>51922.86</v>
      </c>
      <c r="LE566" s="21">
        <f t="shared" si="463"/>
        <v>55070.07</v>
      </c>
      <c r="LF566" s="21">
        <f t="shared" si="464"/>
        <v>18913.060000000001</v>
      </c>
      <c r="LG566" s="21">
        <f t="shared" si="465"/>
        <v>16496.48</v>
      </c>
      <c r="LH566" s="21">
        <f t="shared" si="466"/>
        <v>15903.3</v>
      </c>
      <c r="LI566" s="21">
        <f t="shared" si="467"/>
        <v>0</v>
      </c>
      <c r="LJ566" s="21">
        <f t="shared" si="162"/>
        <v>0</v>
      </c>
      <c r="LK566" s="21">
        <f t="shared" si="162"/>
        <v>0</v>
      </c>
      <c r="LL566" s="21">
        <f t="shared" si="468"/>
        <v>0</v>
      </c>
      <c r="LM566" s="21">
        <f t="shared" si="163"/>
        <v>0</v>
      </c>
      <c r="LN566" s="21">
        <f t="shared" si="163"/>
        <v>0</v>
      </c>
      <c r="LO566" s="23"/>
      <c r="LP566" s="23"/>
      <c r="LQ566" s="23"/>
      <c r="LR566" s="21">
        <f t="shared" si="469"/>
        <v>0</v>
      </c>
      <c r="LS566" s="21">
        <f t="shared" si="470"/>
        <v>0</v>
      </c>
      <c r="LT566" s="21">
        <f t="shared" si="471"/>
        <v>0</v>
      </c>
      <c r="LU566" s="21">
        <f t="shared" si="472"/>
        <v>0</v>
      </c>
      <c r="LV566" s="21">
        <f t="shared" si="473"/>
        <v>0</v>
      </c>
      <c r="LW566" s="21">
        <f t="shared" si="474"/>
        <v>0</v>
      </c>
      <c r="LX566" s="21">
        <f t="shared" si="475"/>
        <v>49443.65</v>
      </c>
      <c r="LY566" s="21">
        <f t="shared" si="476"/>
        <v>51925.82</v>
      </c>
      <c r="LZ566" s="21">
        <f t="shared" si="477"/>
        <v>55074.77</v>
      </c>
      <c r="MA566" s="21">
        <f t="shared" si="478"/>
        <v>25005.59</v>
      </c>
      <c r="MB566" s="21">
        <f t="shared" si="479"/>
        <v>23115.5</v>
      </c>
      <c r="MC566" s="21">
        <f t="shared" si="480"/>
        <v>22367.98</v>
      </c>
      <c r="MD566" s="21">
        <f t="shared" si="481"/>
        <v>0</v>
      </c>
      <c r="ME566" s="21">
        <f t="shared" si="164"/>
        <v>0</v>
      </c>
      <c r="MF566" s="21">
        <f t="shared" si="164"/>
        <v>0</v>
      </c>
      <c r="MG566" s="21">
        <f t="shared" si="482"/>
        <v>0</v>
      </c>
      <c r="MH566" s="21">
        <f t="shared" si="165"/>
        <v>0</v>
      </c>
      <c r="MI566" s="21">
        <f t="shared" si="165"/>
        <v>0</v>
      </c>
      <c r="MJ566" s="23"/>
      <c r="MK566" s="23"/>
      <c r="ML566" s="23"/>
      <c r="MM566" s="21">
        <f t="shared" si="483"/>
        <v>0</v>
      </c>
      <c r="MN566" s="21">
        <f t="shared" si="484"/>
        <v>0</v>
      </c>
      <c r="MO566" s="21">
        <f t="shared" si="485"/>
        <v>0</v>
      </c>
      <c r="MP566" s="21">
        <f t="shared" si="486"/>
        <v>0</v>
      </c>
      <c r="MQ566" s="21">
        <f t="shared" si="487"/>
        <v>0</v>
      </c>
      <c r="MR566" s="21">
        <f t="shared" si="488"/>
        <v>0</v>
      </c>
      <c r="MS566" s="21">
        <f t="shared" si="489"/>
        <v>49451.93</v>
      </c>
      <c r="MT566" s="21">
        <f t="shared" si="490"/>
        <v>52161.71</v>
      </c>
      <c r="MU566" s="21">
        <f t="shared" si="491"/>
        <v>55493.5</v>
      </c>
      <c r="MV566" s="21">
        <f t="shared" si="492"/>
        <v>29187.64</v>
      </c>
      <c r="MW566" s="21">
        <f t="shared" si="493"/>
        <v>26215.95</v>
      </c>
      <c r="MX566" s="21">
        <f t="shared" si="494"/>
        <v>24863.7</v>
      </c>
      <c r="MY566" s="21">
        <f t="shared" si="495"/>
        <v>0</v>
      </c>
      <c r="MZ566" s="21">
        <f t="shared" si="166"/>
        <v>0</v>
      </c>
      <c r="NA566" s="21">
        <f t="shared" si="166"/>
        <v>0</v>
      </c>
      <c r="NB566" s="21">
        <f t="shared" si="496"/>
        <v>0</v>
      </c>
      <c r="NC566" s="21">
        <f t="shared" si="167"/>
        <v>0</v>
      </c>
      <c r="ND566" s="21">
        <f t="shared" si="167"/>
        <v>0</v>
      </c>
      <c r="NE566" s="23"/>
      <c r="NF566" s="23"/>
      <c r="NG566" s="23"/>
      <c r="NH566" s="21">
        <f t="shared" si="497"/>
        <v>0</v>
      </c>
      <c r="NI566" s="21">
        <f t="shared" si="498"/>
        <v>0</v>
      </c>
      <c r="NJ566" s="21">
        <f t="shared" si="499"/>
        <v>0</v>
      </c>
      <c r="NK566" s="21">
        <f t="shared" si="500"/>
        <v>0</v>
      </c>
      <c r="NL566" s="21">
        <f t="shared" si="501"/>
        <v>0</v>
      </c>
      <c r="NM566" s="21">
        <f t="shared" si="502"/>
        <v>0</v>
      </c>
      <c r="NN566" s="21">
        <f t="shared" si="503"/>
        <v>49422.11</v>
      </c>
      <c r="NO566" s="21">
        <f t="shared" si="504"/>
        <v>51595.68</v>
      </c>
      <c r="NP566" s="21">
        <f t="shared" si="505"/>
        <v>54489.73</v>
      </c>
      <c r="NQ566" s="21">
        <f t="shared" si="506"/>
        <v>15162.72</v>
      </c>
      <c r="NR566" s="21">
        <f t="shared" si="507"/>
        <v>16725.59</v>
      </c>
      <c r="NS566" s="21">
        <f t="shared" si="508"/>
        <v>15981.63</v>
      </c>
      <c r="NT566" s="21">
        <f t="shared" si="509"/>
        <v>0</v>
      </c>
      <c r="NU566" s="21">
        <f t="shared" si="168"/>
        <v>0</v>
      </c>
      <c r="NV566" s="21">
        <f t="shared" si="168"/>
        <v>0</v>
      </c>
      <c r="NW566" s="21">
        <f t="shared" si="510"/>
        <v>0</v>
      </c>
      <c r="NX566" s="21">
        <f t="shared" si="169"/>
        <v>0</v>
      </c>
      <c r="NY566" s="21">
        <f t="shared" si="169"/>
        <v>0</v>
      </c>
      <c r="NZ566" s="23"/>
      <c r="OA566" s="23"/>
      <c r="OB566" s="23"/>
      <c r="OC566" s="21">
        <f t="shared" si="511"/>
        <v>0</v>
      </c>
      <c r="OD566" s="21">
        <f t="shared" si="512"/>
        <v>0</v>
      </c>
      <c r="OE566" s="21">
        <f t="shared" si="513"/>
        <v>0</v>
      </c>
      <c r="OF566" s="21">
        <f t="shared" si="514"/>
        <v>0</v>
      </c>
      <c r="OG566" s="21">
        <f t="shared" si="515"/>
        <v>0</v>
      </c>
      <c r="OH566" s="21">
        <f t="shared" si="516"/>
        <v>0</v>
      </c>
      <c r="OI566" s="21">
        <f t="shared" si="517"/>
        <v>49445.26</v>
      </c>
      <c r="OJ566" s="21">
        <f t="shared" si="518"/>
        <v>52252.94</v>
      </c>
      <c r="OK566" s="21">
        <f t="shared" si="519"/>
        <v>55655.56</v>
      </c>
      <c r="OL566" s="21">
        <f t="shared" si="520"/>
        <v>26518.959999999999</v>
      </c>
      <c r="OM566" s="21">
        <f t="shared" si="521"/>
        <v>24523.61</v>
      </c>
      <c r="ON566" s="21">
        <f t="shared" si="522"/>
        <v>23636.15</v>
      </c>
      <c r="OO566" s="21">
        <f t="shared" si="523"/>
        <v>0</v>
      </c>
      <c r="OP566" s="21">
        <f t="shared" si="170"/>
        <v>0</v>
      </c>
      <c r="OQ566" s="21">
        <f t="shared" si="170"/>
        <v>0</v>
      </c>
      <c r="OR566" s="21">
        <f t="shared" si="524"/>
        <v>0</v>
      </c>
      <c r="OS566" s="21">
        <f t="shared" si="171"/>
        <v>0</v>
      </c>
      <c r="OT566" s="21">
        <f t="shared" si="171"/>
        <v>0</v>
      </c>
      <c r="OU566" s="23"/>
      <c r="OV566" s="23"/>
      <c r="OW566" s="23"/>
      <c r="OX566" s="21">
        <f t="shared" si="525"/>
        <v>0</v>
      </c>
      <c r="OY566" s="21">
        <f t="shared" si="526"/>
        <v>0</v>
      </c>
      <c r="OZ566" s="21">
        <f t="shared" si="527"/>
        <v>0</v>
      </c>
      <c r="PA566" s="21">
        <f t="shared" si="528"/>
        <v>0</v>
      </c>
      <c r="PB566" s="21">
        <f t="shared" si="529"/>
        <v>0</v>
      </c>
      <c r="PC566" s="21">
        <f t="shared" si="530"/>
        <v>0</v>
      </c>
      <c r="PD566" s="21">
        <f t="shared" si="531"/>
        <v>49441.31</v>
      </c>
      <c r="PE566" s="21">
        <f t="shared" si="532"/>
        <v>51935.31</v>
      </c>
      <c r="PF566" s="21">
        <f t="shared" si="533"/>
        <v>55089.72</v>
      </c>
      <c r="PG566" s="21">
        <f t="shared" si="534"/>
        <v>21022.55</v>
      </c>
      <c r="PH566" s="21">
        <f t="shared" si="535"/>
        <v>19171.310000000001</v>
      </c>
      <c r="PI566" s="21">
        <f t="shared" si="536"/>
        <v>18534.349999999999</v>
      </c>
      <c r="PJ566" s="21">
        <f t="shared" si="537"/>
        <v>0</v>
      </c>
      <c r="PK566" s="21">
        <f t="shared" si="172"/>
        <v>0</v>
      </c>
      <c r="PL566" s="21">
        <f t="shared" si="172"/>
        <v>0</v>
      </c>
      <c r="PM566" s="21">
        <f t="shared" si="538"/>
        <v>0</v>
      </c>
      <c r="PN566" s="21">
        <f t="shared" si="173"/>
        <v>0</v>
      </c>
      <c r="PO566" s="21">
        <f t="shared" si="173"/>
        <v>0</v>
      </c>
      <c r="PP566" s="23"/>
      <c r="PQ566" s="23"/>
      <c r="PR566" s="23"/>
      <c r="PS566" s="21">
        <f t="shared" si="539"/>
        <v>0</v>
      </c>
      <c r="PT566" s="21">
        <f t="shared" si="540"/>
        <v>0</v>
      </c>
      <c r="PU566" s="21">
        <f t="shared" si="541"/>
        <v>0</v>
      </c>
      <c r="PV566" s="21">
        <f t="shared" si="542"/>
        <v>0</v>
      </c>
      <c r="PW566" s="21">
        <f t="shared" si="543"/>
        <v>0</v>
      </c>
      <c r="PX566" s="21">
        <f t="shared" si="544"/>
        <v>0</v>
      </c>
      <c r="PY566" s="21">
        <f t="shared" si="545"/>
        <v>49465.25</v>
      </c>
      <c r="PZ566" s="21">
        <f t="shared" si="546"/>
        <v>52294.58</v>
      </c>
      <c r="QA566" s="21">
        <f t="shared" si="547"/>
        <v>55728.22</v>
      </c>
      <c r="QB566" s="21">
        <f t="shared" si="548"/>
        <v>24000.15</v>
      </c>
      <c r="QC566" s="21">
        <f t="shared" si="549"/>
        <v>22080.880000000001</v>
      </c>
      <c r="QD566" s="21">
        <f t="shared" si="550"/>
        <v>21254.99</v>
      </c>
      <c r="QE566" s="21">
        <f t="shared" si="551"/>
        <v>0</v>
      </c>
      <c r="QF566" s="21">
        <f t="shared" si="174"/>
        <v>0</v>
      </c>
      <c r="QG566" s="21">
        <f t="shared" si="174"/>
        <v>0</v>
      </c>
      <c r="QH566" s="21">
        <f t="shared" si="552"/>
        <v>0</v>
      </c>
      <c r="QI566" s="21">
        <f t="shared" si="175"/>
        <v>0</v>
      </c>
      <c r="QJ566" s="21">
        <f t="shared" si="175"/>
        <v>0</v>
      </c>
      <c r="QK566" s="23"/>
      <c r="QL566" s="23"/>
      <c r="QM566" s="23"/>
      <c r="QN566" s="21">
        <f t="shared" si="553"/>
        <v>0</v>
      </c>
      <c r="QO566" s="21">
        <f t="shared" si="554"/>
        <v>0</v>
      </c>
      <c r="QP566" s="21">
        <f t="shared" si="555"/>
        <v>0</v>
      </c>
      <c r="QQ566" s="21">
        <f t="shared" si="556"/>
        <v>0</v>
      </c>
      <c r="QR566" s="21">
        <f t="shared" si="557"/>
        <v>0</v>
      </c>
      <c r="QS566" s="21">
        <f t="shared" si="558"/>
        <v>0</v>
      </c>
      <c r="QT566" s="21">
        <f t="shared" si="559"/>
        <v>49430.91</v>
      </c>
      <c r="QU566" s="21">
        <f t="shared" si="560"/>
        <v>51821.11</v>
      </c>
      <c r="QV566" s="21">
        <f t="shared" si="561"/>
        <v>54889.34</v>
      </c>
      <c r="QW566" s="21">
        <f t="shared" si="562"/>
        <v>20713.29</v>
      </c>
      <c r="QX566" s="21">
        <f t="shared" si="563"/>
        <v>20604.900000000001</v>
      </c>
      <c r="QY566" s="21">
        <f t="shared" si="564"/>
        <v>19527.169999999998</v>
      </c>
      <c r="QZ566" s="21">
        <f t="shared" si="565"/>
        <v>0</v>
      </c>
      <c r="RA566" s="21">
        <f t="shared" si="176"/>
        <v>0</v>
      </c>
      <c r="RB566" s="21">
        <f t="shared" si="176"/>
        <v>0</v>
      </c>
      <c r="RC566" s="21">
        <f t="shared" si="566"/>
        <v>0</v>
      </c>
      <c r="RD566" s="21">
        <f t="shared" si="177"/>
        <v>0</v>
      </c>
      <c r="RE566" s="21">
        <f t="shared" si="177"/>
        <v>0</v>
      </c>
      <c r="RF566" s="23"/>
      <c r="RG566" s="23"/>
      <c r="RH566" s="23"/>
      <c r="RI566" s="21">
        <f t="shared" si="567"/>
        <v>0</v>
      </c>
      <c r="RJ566" s="21">
        <f t="shared" si="568"/>
        <v>0</v>
      </c>
      <c r="RK566" s="21">
        <f t="shared" si="569"/>
        <v>0</v>
      </c>
      <c r="RL566" s="21">
        <f t="shared" si="570"/>
        <v>0</v>
      </c>
      <c r="RM566" s="21">
        <f t="shared" si="571"/>
        <v>0</v>
      </c>
      <c r="RN566" s="21">
        <f t="shared" si="572"/>
        <v>0</v>
      </c>
      <c r="RO566" s="21">
        <f t="shared" si="573"/>
        <v>49432.92</v>
      </c>
      <c r="RP566" s="21">
        <f t="shared" si="574"/>
        <v>52041</v>
      </c>
      <c r="RQ566" s="21">
        <f t="shared" si="575"/>
        <v>55279.1</v>
      </c>
      <c r="RR566" s="21">
        <f t="shared" si="576"/>
        <v>14131.87</v>
      </c>
      <c r="RS566" s="21">
        <f t="shared" si="577"/>
        <v>15239.42</v>
      </c>
      <c r="RT566" s="21">
        <f t="shared" si="578"/>
        <v>14418.15</v>
      </c>
      <c r="RU566" s="21">
        <f t="shared" si="579"/>
        <v>0</v>
      </c>
      <c r="RV566" s="21">
        <f t="shared" si="178"/>
        <v>0</v>
      </c>
      <c r="RW566" s="21">
        <f t="shared" si="178"/>
        <v>0</v>
      </c>
      <c r="RX566" s="21">
        <f t="shared" si="580"/>
        <v>0</v>
      </c>
      <c r="RY566" s="21">
        <f t="shared" si="179"/>
        <v>0</v>
      </c>
      <c r="RZ566" s="21">
        <f t="shared" si="179"/>
        <v>0</v>
      </c>
      <c r="SA566" s="23"/>
      <c r="SB566" s="23"/>
      <c r="SC566" s="23"/>
      <c r="SD566" s="21">
        <f t="shared" si="581"/>
        <v>0</v>
      </c>
      <c r="SE566" s="21">
        <f t="shared" si="582"/>
        <v>0</v>
      </c>
      <c r="SF566" s="21">
        <f t="shared" si="583"/>
        <v>0</v>
      </c>
      <c r="SG566" s="21">
        <f t="shared" si="584"/>
        <v>0</v>
      </c>
      <c r="SH566" s="21">
        <f t="shared" si="585"/>
        <v>0</v>
      </c>
      <c r="SI566" s="21">
        <f t="shared" si="586"/>
        <v>0</v>
      </c>
      <c r="SJ566" s="21">
        <f t="shared" si="587"/>
        <v>51462.66</v>
      </c>
      <c r="SK566" s="21">
        <f t="shared" si="588"/>
        <v>51257.72</v>
      </c>
      <c r="SL566" s="21">
        <f t="shared" si="589"/>
        <v>53888.4</v>
      </c>
      <c r="SM566" s="21">
        <f t="shared" si="590"/>
        <v>21805.17</v>
      </c>
      <c r="SN566" s="21">
        <f t="shared" si="591"/>
        <v>18775.93</v>
      </c>
      <c r="SO566" s="21">
        <f t="shared" si="592"/>
        <v>17917.650000000001</v>
      </c>
      <c r="SP566" s="21">
        <f t="shared" si="593"/>
        <v>0</v>
      </c>
      <c r="SQ566" s="21">
        <f t="shared" si="180"/>
        <v>0</v>
      </c>
      <c r="SR566" s="21">
        <f t="shared" si="180"/>
        <v>0</v>
      </c>
      <c r="SS566" s="21">
        <f t="shared" si="594"/>
        <v>0</v>
      </c>
      <c r="ST566" s="21">
        <f t="shared" si="181"/>
        <v>0</v>
      </c>
      <c r="SU566" s="21">
        <f t="shared" si="181"/>
        <v>0</v>
      </c>
      <c r="SV566" s="23"/>
      <c r="SW566" s="23"/>
      <c r="SX566" s="23"/>
      <c r="SY566" s="21">
        <f t="shared" si="596"/>
        <v>0</v>
      </c>
      <c r="SZ566" s="21">
        <f t="shared" si="597"/>
        <v>0</v>
      </c>
      <c r="TA566" s="21">
        <f t="shared" si="598"/>
        <v>0</v>
      </c>
      <c r="TB566" s="21">
        <f t="shared" si="599"/>
        <v>0</v>
      </c>
      <c r="TC566" s="21">
        <f t="shared" si="600"/>
        <v>0</v>
      </c>
      <c r="TD566" s="21">
        <f t="shared" si="601"/>
        <v>0</v>
      </c>
      <c r="TE566" s="21">
        <f t="shared" si="602"/>
        <v>52882.66</v>
      </c>
      <c r="TF566" s="21">
        <f t="shared" si="603"/>
        <v>52287.5</v>
      </c>
      <c r="TG566" s="21">
        <f t="shared" si="604"/>
        <v>55716.3</v>
      </c>
      <c r="TH566" s="21">
        <f t="shared" si="605"/>
        <v>23317.759999999998</v>
      </c>
      <c r="TI566" s="21">
        <f t="shared" si="606"/>
        <v>19887.27</v>
      </c>
      <c r="TJ566" s="21">
        <f t="shared" si="607"/>
        <v>19157.8</v>
      </c>
      <c r="TK566" s="21">
        <f t="shared" si="608"/>
        <v>0</v>
      </c>
      <c r="TL566" s="21">
        <f t="shared" si="182"/>
        <v>0</v>
      </c>
      <c r="TM566" s="21">
        <f t="shared" si="182"/>
        <v>0</v>
      </c>
      <c r="TN566" s="21">
        <f t="shared" si="609"/>
        <v>0</v>
      </c>
      <c r="TO566" s="21">
        <f t="shared" si="183"/>
        <v>0</v>
      </c>
      <c r="TP566" s="21">
        <f t="shared" si="183"/>
        <v>0</v>
      </c>
      <c r="TQ566" s="23"/>
      <c r="TR566" s="23"/>
      <c r="TS566" s="23"/>
      <c r="TT566" s="21">
        <f t="shared" si="610"/>
        <v>0</v>
      </c>
      <c r="TU566" s="21">
        <f t="shared" si="611"/>
        <v>0</v>
      </c>
      <c r="TV566" s="21">
        <f t="shared" si="612"/>
        <v>0</v>
      </c>
      <c r="TW566" s="21">
        <f t="shared" si="613"/>
        <v>0</v>
      </c>
      <c r="TX566" s="21">
        <f t="shared" si="614"/>
        <v>0</v>
      </c>
      <c r="TY566" s="21">
        <f t="shared" si="615"/>
        <v>0</v>
      </c>
      <c r="TZ566" s="21">
        <f t="shared" si="616"/>
        <v>53145.9</v>
      </c>
      <c r="UA566" s="21">
        <f t="shared" si="617"/>
        <v>52041.63</v>
      </c>
      <c r="UB566" s="21">
        <f t="shared" si="618"/>
        <v>55280.78</v>
      </c>
      <c r="UC566" s="21">
        <f t="shared" si="619"/>
        <v>23935.94</v>
      </c>
      <c r="UD566" s="21">
        <f t="shared" si="620"/>
        <v>21062.68</v>
      </c>
      <c r="UE566" s="21">
        <f t="shared" si="621"/>
        <v>20081.169999999998</v>
      </c>
      <c r="UF566" s="21">
        <f t="shared" si="622"/>
        <v>0</v>
      </c>
      <c r="UG566" s="21">
        <f t="shared" si="184"/>
        <v>0</v>
      </c>
      <c r="UH566" s="21">
        <f t="shared" si="184"/>
        <v>0</v>
      </c>
      <c r="UI566" s="21">
        <f t="shared" si="623"/>
        <v>0</v>
      </c>
      <c r="UJ566" s="21">
        <f t="shared" si="185"/>
        <v>0</v>
      </c>
      <c r="UK566" s="21">
        <f t="shared" si="185"/>
        <v>0</v>
      </c>
      <c r="UL566" s="23"/>
      <c r="UM566" s="23"/>
      <c r="UN566" s="23"/>
      <c r="UO566" s="21">
        <f t="shared" si="624"/>
        <v>0</v>
      </c>
      <c r="UP566" s="21">
        <f t="shared" si="625"/>
        <v>0</v>
      </c>
      <c r="UQ566" s="21">
        <f t="shared" si="626"/>
        <v>0</v>
      </c>
      <c r="UR566" s="21">
        <f t="shared" si="627"/>
        <v>0</v>
      </c>
      <c r="US566" s="21">
        <f t="shared" si="628"/>
        <v>0</v>
      </c>
      <c r="UT566" s="21">
        <f t="shared" si="629"/>
        <v>0</v>
      </c>
      <c r="UU566" s="21">
        <f t="shared" si="630"/>
        <v>51587.55</v>
      </c>
      <c r="UV566" s="21">
        <f t="shared" si="631"/>
        <v>52235.95</v>
      </c>
      <c r="UW566" s="21">
        <f t="shared" si="632"/>
        <v>55624.46</v>
      </c>
      <c r="UX566" s="21">
        <f t="shared" si="633"/>
        <v>22908.55</v>
      </c>
      <c r="UY566" s="21">
        <f t="shared" si="634"/>
        <v>20847.87</v>
      </c>
      <c r="UZ566" s="21">
        <f t="shared" si="635"/>
        <v>19695.919999999998</v>
      </c>
      <c r="VA566" s="21">
        <f t="shared" si="636"/>
        <v>0</v>
      </c>
      <c r="VB566" s="21">
        <f t="shared" si="186"/>
        <v>0</v>
      </c>
      <c r="VC566" s="21">
        <f t="shared" si="186"/>
        <v>0</v>
      </c>
      <c r="VD566" s="21">
        <f t="shared" si="637"/>
        <v>0</v>
      </c>
      <c r="VE566" s="21">
        <f t="shared" si="187"/>
        <v>0</v>
      </c>
      <c r="VF566" s="21">
        <f t="shared" si="187"/>
        <v>0</v>
      </c>
      <c r="VG566" s="23"/>
      <c r="VH566" s="23"/>
      <c r="VI566" s="23"/>
      <c r="VJ566" s="21">
        <f t="shared" si="639"/>
        <v>0</v>
      </c>
      <c r="VK566" s="21">
        <f t="shared" si="640"/>
        <v>0</v>
      </c>
      <c r="VL566" s="21">
        <f t="shared" si="641"/>
        <v>0</v>
      </c>
      <c r="VM566" s="21">
        <f t="shared" si="642"/>
        <v>0</v>
      </c>
      <c r="VN566" s="21">
        <f t="shared" si="643"/>
        <v>0</v>
      </c>
      <c r="VO566" s="21">
        <f t="shared" si="644"/>
        <v>0</v>
      </c>
      <c r="VP566" s="21">
        <f t="shared" si="645"/>
        <v>0</v>
      </c>
      <c r="VQ566" s="21">
        <f t="shared" si="646"/>
        <v>0</v>
      </c>
      <c r="VR566" s="21">
        <f t="shared" si="647"/>
        <v>0</v>
      </c>
      <c r="VS566" s="21">
        <f t="shared" si="648"/>
        <v>0</v>
      </c>
      <c r="VT566" s="21">
        <f t="shared" si="649"/>
        <v>0</v>
      </c>
      <c r="VU566" s="21">
        <f t="shared" si="650"/>
        <v>0</v>
      </c>
      <c r="VV566" s="21">
        <f t="shared" si="651"/>
        <v>0</v>
      </c>
      <c r="VW566" s="21">
        <f t="shared" si="189"/>
        <v>0</v>
      </c>
      <c r="VX566" s="21">
        <f t="shared" si="189"/>
        <v>0</v>
      </c>
      <c r="VY566" s="21">
        <f t="shared" si="652"/>
        <v>0</v>
      </c>
      <c r="VZ566" s="21">
        <f t="shared" si="190"/>
        <v>0</v>
      </c>
      <c r="WA566" s="21">
        <f t="shared" si="190"/>
        <v>0</v>
      </c>
      <c r="WB566" s="23"/>
      <c r="WC566" s="23"/>
      <c r="WD566" s="23"/>
      <c r="WE566" s="21">
        <f t="shared" si="653"/>
        <v>0</v>
      </c>
      <c r="WF566" s="21">
        <f t="shared" si="654"/>
        <v>0</v>
      </c>
      <c r="WG566" s="21">
        <f t="shared" si="655"/>
        <v>0</v>
      </c>
      <c r="WH566" s="21">
        <f t="shared" si="656"/>
        <v>0</v>
      </c>
      <c r="WI566" s="21">
        <f t="shared" si="657"/>
        <v>0</v>
      </c>
      <c r="WJ566" s="21">
        <f t="shared" si="658"/>
        <v>0</v>
      </c>
      <c r="WK566" s="21">
        <f t="shared" si="659"/>
        <v>49426.06</v>
      </c>
      <c r="WL566" s="21">
        <f t="shared" si="660"/>
        <v>51746.65</v>
      </c>
      <c r="WM566" s="21">
        <f t="shared" si="661"/>
        <v>54756.79</v>
      </c>
      <c r="WN566" s="21">
        <f t="shared" si="662"/>
        <v>18889.080000000002</v>
      </c>
      <c r="WO566" s="21">
        <f t="shared" si="663"/>
        <v>16947.580000000002</v>
      </c>
      <c r="WP566" s="21">
        <f t="shared" si="664"/>
        <v>16347.24</v>
      </c>
      <c r="WQ566" s="21">
        <f t="shared" si="665"/>
        <v>0</v>
      </c>
      <c r="WR566" s="21">
        <f t="shared" si="191"/>
        <v>0</v>
      </c>
      <c r="WS566" s="21">
        <f t="shared" si="191"/>
        <v>0</v>
      </c>
      <c r="WT566" s="21">
        <f t="shared" si="666"/>
        <v>0</v>
      </c>
      <c r="WU566" s="21">
        <f t="shared" si="192"/>
        <v>0</v>
      </c>
      <c r="WV566" s="21">
        <f t="shared" si="192"/>
        <v>0</v>
      </c>
      <c r="WW566" s="23"/>
      <c r="WX566" s="23"/>
      <c r="WY566" s="23"/>
      <c r="WZ566" s="21">
        <f t="shared" si="667"/>
        <v>0</v>
      </c>
      <c r="XA566" s="21">
        <f t="shared" si="668"/>
        <v>0</v>
      </c>
      <c r="XB566" s="21">
        <f t="shared" si="669"/>
        <v>0</v>
      </c>
      <c r="XC566" s="21">
        <f t="shared" si="670"/>
        <v>0</v>
      </c>
      <c r="XD566" s="21">
        <f t="shared" si="671"/>
        <v>0</v>
      </c>
      <c r="XE566" s="21">
        <f t="shared" si="672"/>
        <v>0</v>
      </c>
      <c r="XF566" s="21">
        <f t="shared" si="673"/>
        <v>52303.92</v>
      </c>
      <c r="XG566" s="21">
        <f t="shared" si="674"/>
        <v>51803.19</v>
      </c>
      <c r="XH566" s="21">
        <f t="shared" si="675"/>
        <v>54856.77</v>
      </c>
      <c r="XI566" s="21">
        <f t="shared" si="676"/>
        <v>17553.16</v>
      </c>
      <c r="XJ566" s="21">
        <f t="shared" si="677"/>
        <v>16489.25</v>
      </c>
      <c r="XK566" s="21">
        <f t="shared" si="678"/>
        <v>15757.43</v>
      </c>
      <c r="XL566" s="21">
        <f t="shared" si="679"/>
        <v>0</v>
      </c>
      <c r="XM566" s="21">
        <f t="shared" si="193"/>
        <v>0</v>
      </c>
      <c r="XN566" s="21">
        <f t="shared" si="193"/>
        <v>0</v>
      </c>
      <c r="XO566" s="21">
        <f t="shared" si="680"/>
        <v>0</v>
      </c>
      <c r="XP566" s="21">
        <f t="shared" si="194"/>
        <v>0</v>
      </c>
      <c r="XQ566" s="21">
        <f t="shared" si="194"/>
        <v>0</v>
      </c>
      <c r="XR566" s="23"/>
      <c r="XS566" s="23"/>
      <c r="XT566" s="23"/>
      <c r="XU566" s="21">
        <f t="shared" si="681"/>
        <v>0</v>
      </c>
      <c r="XV566" s="21">
        <f t="shared" si="682"/>
        <v>0</v>
      </c>
      <c r="XW566" s="21">
        <f t="shared" si="683"/>
        <v>0</v>
      </c>
      <c r="XX566" s="21">
        <f t="shared" si="684"/>
        <v>0</v>
      </c>
      <c r="XY566" s="21">
        <f t="shared" si="685"/>
        <v>0</v>
      </c>
      <c r="XZ566" s="21">
        <f t="shared" si="686"/>
        <v>0</v>
      </c>
      <c r="YA566" s="21">
        <f t="shared" si="687"/>
        <v>49419.56</v>
      </c>
      <c r="YB566" s="21">
        <f t="shared" si="688"/>
        <v>51578.080000000002</v>
      </c>
      <c r="YC566" s="21">
        <f t="shared" si="689"/>
        <v>54458.22</v>
      </c>
      <c r="YD566" s="21">
        <f t="shared" si="690"/>
        <v>15339.32</v>
      </c>
      <c r="YE566" s="21">
        <f t="shared" si="691"/>
        <v>14993.05</v>
      </c>
      <c r="YF566" s="21">
        <f t="shared" si="692"/>
        <v>14319.88</v>
      </c>
      <c r="YG566" s="21">
        <f t="shared" si="693"/>
        <v>0</v>
      </c>
      <c r="YH566" s="21">
        <f t="shared" si="195"/>
        <v>0</v>
      </c>
      <c r="YI566" s="21">
        <f t="shared" si="195"/>
        <v>0</v>
      </c>
      <c r="YJ566" s="21">
        <f t="shared" si="694"/>
        <v>0</v>
      </c>
      <c r="YK566" s="21">
        <f t="shared" si="196"/>
        <v>0</v>
      </c>
      <c r="YL566" s="21">
        <f t="shared" si="196"/>
        <v>0</v>
      </c>
      <c r="YM566" s="23"/>
      <c r="YN566" s="23"/>
      <c r="YO566" s="23"/>
      <c r="YP566" s="21">
        <f t="shared" si="695"/>
        <v>0</v>
      </c>
      <c r="YQ566" s="21">
        <f t="shared" si="696"/>
        <v>0</v>
      </c>
      <c r="YR566" s="21">
        <f t="shared" si="697"/>
        <v>0</v>
      </c>
      <c r="YS566" s="21">
        <f t="shared" si="698"/>
        <v>0</v>
      </c>
      <c r="YT566" s="21">
        <f t="shared" si="699"/>
        <v>0</v>
      </c>
      <c r="YU566" s="21">
        <f t="shared" si="700"/>
        <v>0</v>
      </c>
      <c r="YV566" s="21">
        <f t="shared" si="701"/>
        <v>49420.04</v>
      </c>
      <c r="YW566" s="21">
        <f t="shared" si="702"/>
        <v>51441.4</v>
      </c>
      <c r="YX566" s="21">
        <f t="shared" si="703"/>
        <v>54215.47</v>
      </c>
      <c r="YY566" s="21">
        <f t="shared" si="704"/>
        <v>18977.36</v>
      </c>
      <c r="YZ566" s="21">
        <f t="shared" si="705"/>
        <v>17447.77</v>
      </c>
      <c r="ZA566" s="21">
        <f t="shared" si="706"/>
        <v>16586.91</v>
      </c>
      <c r="ZB566" s="21">
        <f t="shared" si="707"/>
        <v>0</v>
      </c>
      <c r="ZC566" s="21">
        <f t="shared" si="197"/>
        <v>0</v>
      </c>
      <c r="ZD566" s="21">
        <f t="shared" si="197"/>
        <v>0</v>
      </c>
      <c r="ZE566" s="21">
        <f t="shared" si="708"/>
        <v>0</v>
      </c>
      <c r="ZF566" s="21">
        <f t="shared" si="198"/>
        <v>0</v>
      </c>
      <c r="ZG566" s="21">
        <f t="shared" si="198"/>
        <v>0</v>
      </c>
      <c r="ZH566" s="23"/>
      <c r="ZI566" s="23"/>
      <c r="ZJ566" s="23"/>
      <c r="ZK566" s="21">
        <f t="shared" si="709"/>
        <v>0</v>
      </c>
      <c r="ZL566" s="21">
        <f t="shared" si="710"/>
        <v>0</v>
      </c>
      <c r="ZM566" s="21">
        <f t="shared" si="711"/>
        <v>0</v>
      </c>
      <c r="ZN566" s="21">
        <f t="shared" si="712"/>
        <v>0</v>
      </c>
      <c r="ZO566" s="21">
        <f t="shared" si="713"/>
        <v>0</v>
      </c>
      <c r="ZP566" s="21">
        <f t="shared" si="714"/>
        <v>0</v>
      </c>
      <c r="ZQ566" s="21">
        <f t="shared" si="715"/>
        <v>64589.45</v>
      </c>
      <c r="ZR566" s="21">
        <f t="shared" si="716"/>
        <v>51337.02</v>
      </c>
      <c r="ZS566" s="21">
        <f t="shared" si="717"/>
        <v>54030.17</v>
      </c>
      <c r="ZT566" s="21">
        <f t="shared" si="718"/>
        <v>26741.79</v>
      </c>
      <c r="ZU566" s="21">
        <f t="shared" si="719"/>
        <v>15332.18</v>
      </c>
      <c r="ZV566" s="21">
        <f t="shared" si="720"/>
        <v>14548.38</v>
      </c>
      <c r="ZW566" s="21">
        <f t="shared" si="721"/>
        <v>0</v>
      </c>
      <c r="ZX566" s="21">
        <f t="shared" si="199"/>
        <v>0</v>
      </c>
      <c r="ZY566" s="21">
        <f t="shared" si="199"/>
        <v>0</v>
      </c>
      <c r="ZZ566" s="21">
        <f t="shared" si="722"/>
        <v>0</v>
      </c>
      <c r="AAA566" s="21">
        <f t="shared" si="200"/>
        <v>0</v>
      </c>
      <c r="AAB566" s="21">
        <f t="shared" si="200"/>
        <v>0</v>
      </c>
      <c r="AAC566" s="23"/>
      <c r="AAD566" s="23"/>
      <c r="AAE566" s="23"/>
      <c r="AAF566" s="21">
        <f t="shared" si="723"/>
        <v>0</v>
      </c>
      <c r="AAG566" s="21">
        <f t="shared" si="724"/>
        <v>0</v>
      </c>
      <c r="AAH566" s="21">
        <f t="shared" si="725"/>
        <v>0</v>
      </c>
      <c r="AAI566" s="21">
        <f t="shared" si="726"/>
        <v>0</v>
      </c>
      <c r="AAJ566" s="21">
        <f t="shared" si="727"/>
        <v>0</v>
      </c>
      <c r="AAK566" s="21">
        <f t="shared" si="728"/>
        <v>0</v>
      </c>
      <c r="AAL566" s="21">
        <f t="shared" si="729"/>
        <v>49448.65</v>
      </c>
      <c r="AAM566" s="21">
        <f t="shared" si="730"/>
        <v>52243.519999999997</v>
      </c>
      <c r="AAN566" s="21">
        <f t="shared" si="731"/>
        <v>55637.84</v>
      </c>
      <c r="AAO566" s="21">
        <f t="shared" si="732"/>
        <v>21446.07</v>
      </c>
      <c r="AAP566" s="21">
        <f t="shared" si="733"/>
        <v>20901.64</v>
      </c>
      <c r="AAQ566" s="21">
        <f t="shared" si="734"/>
        <v>19913.22</v>
      </c>
      <c r="AAR566" s="21">
        <f t="shared" si="735"/>
        <v>0</v>
      </c>
      <c r="AAS566" s="21">
        <f t="shared" si="201"/>
        <v>0</v>
      </c>
      <c r="AAT566" s="21">
        <f t="shared" si="201"/>
        <v>0</v>
      </c>
      <c r="AAU566" s="21">
        <f t="shared" si="736"/>
        <v>0</v>
      </c>
      <c r="AAV566" s="21">
        <f t="shared" si="202"/>
        <v>0</v>
      </c>
      <c r="AAW566" s="21">
        <f t="shared" si="202"/>
        <v>0</v>
      </c>
      <c r="AAX566" s="23"/>
      <c r="AAY566" s="23"/>
      <c r="AAZ566" s="23"/>
      <c r="ABA566" s="21">
        <f t="shared" si="737"/>
        <v>0</v>
      </c>
      <c r="ABB566" s="21">
        <f t="shared" si="738"/>
        <v>0</v>
      </c>
      <c r="ABC566" s="21">
        <f t="shared" si="739"/>
        <v>0</v>
      </c>
      <c r="ABD566" s="21">
        <f t="shared" si="740"/>
        <v>0</v>
      </c>
      <c r="ABE566" s="21">
        <f t="shared" si="741"/>
        <v>0</v>
      </c>
      <c r="ABF566" s="21">
        <f t="shared" si="742"/>
        <v>0</v>
      </c>
      <c r="ABG566" s="21">
        <f t="shared" si="743"/>
        <v>49426.29</v>
      </c>
      <c r="ABH566" s="21">
        <f t="shared" si="744"/>
        <v>51659.9</v>
      </c>
      <c r="ABI566" s="21">
        <f t="shared" si="745"/>
        <v>54602.92</v>
      </c>
      <c r="ABJ566" s="21">
        <f t="shared" si="746"/>
        <v>14478.19</v>
      </c>
      <c r="ABK566" s="21">
        <f t="shared" si="747"/>
        <v>12947.34</v>
      </c>
      <c r="ABL566" s="21">
        <f t="shared" si="748"/>
        <v>12230.27</v>
      </c>
      <c r="ABM566" s="21">
        <f t="shared" si="749"/>
        <v>0</v>
      </c>
      <c r="ABN566" s="21">
        <f t="shared" si="203"/>
        <v>0</v>
      </c>
      <c r="ABO566" s="21">
        <f t="shared" si="203"/>
        <v>0</v>
      </c>
      <c r="ABP566" s="21">
        <f t="shared" si="750"/>
        <v>0</v>
      </c>
      <c r="ABQ566" s="21">
        <f t="shared" si="204"/>
        <v>0</v>
      </c>
      <c r="ABR566" s="21">
        <f t="shared" si="204"/>
        <v>0</v>
      </c>
      <c r="ABS566" s="23"/>
      <c r="ABT566" s="23"/>
      <c r="ABU566" s="23"/>
      <c r="ABV566" s="21">
        <f t="shared" si="751"/>
        <v>0</v>
      </c>
      <c r="ABW566" s="21">
        <f t="shared" si="752"/>
        <v>0</v>
      </c>
      <c r="ABX566" s="21">
        <f t="shared" si="753"/>
        <v>0</v>
      </c>
      <c r="ABY566" s="21">
        <f t="shared" si="754"/>
        <v>0</v>
      </c>
      <c r="ABZ566" s="21">
        <f t="shared" si="755"/>
        <v>0</v>
      </c>
      <c r="ACA566" s="21">
        <f t="shared" si="756"/>
        <v>0</v>
      </c>
      <c r="ACB566" s="21">
        <f t="shared" si="757"/>
        <v>49392.02</v>
      </c>
      <c r="ACC566" s="21">
        <f t="shared" si="758"/>
        <v>50925.37</v>
      </c>
      <c r="ACD566" s="21">
        <f t="shared" si="759"/>
        <v>53299.11</v>
      </c>
      <c r="ACE566" s="21">
        <f t="shared" si="760"/>
        <v>16594.830000000002</v>
      </c>
      <c r="ACF566" s="21">
        <f t="shared" si="761"/>
        <v>15495.62</v>
      </c>
      <c r="ACG566" s="21">
        <f t="shared" si="762"/>
        <v>14915.16</v>
      </c>
      <c r="ACH566" s="21">
        <f t="shared" si="763"/>
        <v>0</v>
      </c>
      <c r="ACI566" s="21">
        <f t="shared" si="205"/>
        <v>0</v>
      </c>
      <c r="ACJ566" s="21">
        <f t="shared" si="205"/>
        <v>0</v>
      </c>
      <c r="ACK566" s="21">
        <f t="shared" si="764"/>
        <v>0</v>
      </c>
      <c r="ACL566" s="21">
        <f t="shared" si="206"/>
        <v>0</v>
      </c>
      <c r="ACM566" s="21">
        <f t="shared" si="206"/>
        <v>0</v>
      </c>
      <c r="ACN566" s="23"/>
      <c r="ACO566" s="23"/>
      <c r="ACP566" s="23"/>
      <c r="ACQ566" s="21">
        <f t="shared" si="765"/>
        <v>0</v>
      </c>
      <c r="ACR566" s="21">
        <f t="shared" si="766"/>
        <v>0</v>
      </c>
      <c r="ACS566" s="21">
        <f t="shared" si="767"/>
        <v>0</v>
      </c>
      <c r="ACT566" s="21">
        <f t="shared" si="768"/>
        <v>0</v>
      </c>
      <c r="ACU566" s="21">
        <f t="shared" si="769"/>
        <v>0</v>
      </c>
      <c r="ACV566" s="21">
        <f t="shared" si="770"/>
        <v>0</v>
      </c>
      <c r="ACW566" s="21">
        <f t="shared" si="771"/>
        <v>49417.08</v>
      </c>
      <c r="ACX566" s="21">
        <f t="shared" si="772"/>
        <v>51524.91</v>
      </c>
      <c r="ACY566" s="21">
        <f t="shared" si="773"/>
        <v>54364.15</v>
      </c>
      <c r="ACZ566" s="21">
        <f t="shared" si="774"/>
        <v>17880.560000000001</v>
      </c>
      <c r="ADA566" s="21">
        <f t="shared" si="775"/>
        <v>16856.7</v>
      </c>
      <c r="ADB566" s="21">
        <f t="shared" si="776"/>
        <v>16187.55</v>
      </c>
      <c r="ADC566" s="21">
        <f t="shared" si="777"/>
        <v>0</v>
      </c>
      <c r="ADD566" s="21">
        <f t="shared" si="207"/>
        <v>0</v>
      </c>
      <c r="ADE566" s="21">
        <f t="shared" si="207"/>
        <v>0</v>
      </c>
      <c r="ADF566" s="21">
        <f t="shared" si="778"/>
        <v>0</v>
      </c>
      <c r="ADG566" s="21">
        <f t="shared" si="208"/>
        <v>0</v>
      </c>
      <c r="ADH566" s="21">
        <f t="shared" si="208"/>
        <v>0</v>
      </c>
      <c r="ADI566" s="23"/>
      <c r="ADJ566" s="23"/>
      <c r="ADK566" s="23"/>
      <c r="ADL566" s="21">
        <f t="shared" si="779"/>
        <v>0</v>
      </c>
      <c r="ADM566" s="21">
        <f t="shared" si="780"/>
        <v>0</v>
      </c>
      <c r="ADN566" s="21">
        <f t="shared" si="781"/>
        <v>0</v>
      </c>
      <c r="ADO566" s="21">
        <f t="shared" si="782"/>
        <v>0</v>
      </c>
      <c r="ADP566" s="21">
        <f t="shared" si="783"/>
        <v>0</v>
      </c>
      <c r="ADQ566" s="21">
        <f t="shared" si="784"/>
        <v>0</v>
      </c>
      <c r="ADR566" s="21">
        <f t="shared" si="785"/>
        <v>42994.9</v>
      </c>
      <c r="ADS566" s="21">
        <f t="shared" si="786"/>
        <v>51979.58</v>
      </c>
      <c r="ADT566" s="21">
        <f t="shared" si="787"/>
        <v>55170</v>
      </c>
      <c r="ADU566" s="21">
        <f t="shared" si="788"/>
        <v>14718.67</v>
      </c>
      <c r="ADV566" s="21">
        <f t="shared" si="789"/>
        <v>15423.23</v>
      </c>
      <c r="ADW566" s="21">
        <f t="shared" si="790"/>
        <v>14672.46</v>
      </c>
      <c r="ADX566" s="21">
        <f t="shared" si="791"/>
        <v>0</v>
      </c>
      <c r="ADY566" s="21">
        <f t="shared" si="209"/>
        <v>0</v>
      </c>
      <c r="ADZ566" s="21">
        <f t="shared" si="209"/>
        <v>0</v>
      </c>
      <c r="AEA566" s="21">
        <f t="shared" si="792"/>
        <v>0</v>
      </c>
      <c r="AEB566" s="21">
        <f t="shared" si="210"/>
        <v>0</v>
      </c>
      <c r="AEC566" s="21">
        <f t="shared" si="210"/>
        <v>0</v>
      </c>
      <c r="AED566" s="23"/>
      <c r="AEE566" s="23">
        <v>30</v>
      </c>
      <c r="AEF566" s="23">
        <v>30</v>
      </c>
      <c r="AEG566" s="21">
        <f t="shared" si="793"/>
        <v>0</v>
      </c>
      <c r="AEH566" s="21">
        <f t="shared" si="794"/>
        <v>1491960</v>
      </c>
      <c r="AEI566" s="21">
        <f t="shared" si="795"/>
        <v>1513260</v>
      </c>
      <c r="AEJ566" s="21">
        <f t="shared" si="796"/>
        <v>0</v>
      </c>
      <c r="AEK566" s="21">
        <f t="shared" si="797"/>
        <v>1335670.5</v>
      </c>
      <c r="AEL566" s="21">
        <f t="shared" si="798"/>
        <v>1359490.5</v>
      </c>
      <c r="AEM566" s="21">
        <f t="shared" si="799"/>
        <v>46081.7</v>
      </c>
      <c r="AEN566" s="21">
        <f t="shared" si="800"/>
        <v>51526.39</v>
      </c>
      <c r="AEO566" s="21">
        <f t="shared" si="801"/>
        <v>54364.86</v>
      </c>
      <c r="AEP566" s="21">
        <f t="shared" si="802"/>
        <v>18329.02</v>
      </c>
      <c r="AEQ566" s="21">
        <f t="shared" si="803"/>
        <v>18201.47</v>
      </c>
      <c r="AER566" s="21">
        <f t="shared" si="804"/>
        <v>17502.89</v>
      </c>
      <c r="AES566" s="21">
        <f t="shared" si="805"/>
        <v>0</v>
      </c>
      <c r="AET566" s="21">
        <f t="shared" si="211"/>
        <v>1545791.7</v>
      </c>
      <c r="AEU566" s="21">
        <f t="shared" si="211"/>
        <v>1630945.8</v>
      </c>
      <c r="AEV566" s="21">
        <f t="shared" si="806"/>
        <v>0</v>
      </c>
      <c r="AEW566" s="21">
        <f t="shared" si="212"/>
        <v>546044.1</v>
      </c>
      <c r="AEX566" s="21">
        <f t="shared" si="212"/>
        <v>525086.69999999995</v>
      </c>
      <c r="AEY566" s="23"/>
      <c r="AEZ566" s="23"/>
      <c r="AFA566" s="23"/>
      <c r="AFB566" s="21">
        <f t="shared" si="807"/>
        <v>0</v>
      </c>
      <c r="AFC566" s="21">
        <f t="shared" si="808"/>
        <v>0</v>
      </c>
      <c r="AFD566" s="21">
        <f t="shared" si="809"/>
        <v>0</v>
      </c>
      <c r="AFE566" s="21">
        <f t="shared" si="810"/>
        <v>0</v>
      </c>
      <c r="AFF566" s="21">
        <f t="shared" si="811"/>
        <v>0</v>
      </c>
      <c r="AFG566" s="21">
        <f t="shared" si="812"/>
        <v>0</v>
      </c>
      <c r="AFH566" s="21">
        <f t="shared" si="813"/>
        <v>49447.18</v>
      </c>
      <c r="AFI566" s="21">
        <f t="shared" si="814"/>
        <v>52052.480000000003</v>
      </c>
      <c r="AFJ566" s="21">
        <f t="shared" si="815"/>
        <v>55300.71</v>
      </c>
      <c r="AFK566" s="21">
        <f t="shared" si="816"/>
        <v>20382.740000000002</v>
      </c>
      <c r="AFL566" s="21">
        <f t="shared" si="817"/>
        <v>18916.689999999999</v>
      </c>
      <c r="AFM566" s="21">
        <f t="shared" si="818"/>
        <v>18154.77</v>
      </c>
      <c r="AFN566" s="21">
        <f t="shared" si="819"/>
        <v>0</v>
      </c>
      <c r="AFO566" s="21">
        <f t="shared" si="213"/>
        <v>0</v>
      </c>
      <c r="AFP566" s="21">
        <f t="shared" si="213"/>
        <v>0</v>
      </c>
      <c r="AFQ566" s="21">
        <f t="shared" si="820"/>
        <v>0</v>
      </c>
      <c r="AFR566" s="21">
        <f t="shared" si="214"/>
        <v>0</v>
      </c>
      <c r="AFS566" s="21">
        <f t="shared" si="214"/>
        <v>0</v>
      </c>
      <c r="AFT566" s="23"/>
      <c r="AFU566" s="23"/>
      <c r="AFV566" s="23"/>
      <c r="AFW566" s="21">
        <f t="shared" si="821"/>
        <v>0</v>
      </c>
      <c r="AFX566" s="21">
        <f t="shared" si="822"/>
        <v>0</v>
      </c>
      <c r="AFY566" s="21">
        <f t="shared" si="823"/>
        <v>0</v>
      </c>
      <c r="AFZ566" s="21">
        <f t="shared" si="824"/>
        <v>0</v>
      </c>
      <c r="AGA566" s="21">
        <f t="shared" si="825"/>
        <v>0</v>
      </c>
      <c r="AGB566" s="21">
        <f t="shared" si="826"/>
        <v>0</v>
      </c>
      <c r="AGC566" s="21">
        <f t="shared" si="827"/>
        <v>49417.53</v>
      </c>
      <c r="AGD566" s="21">
        <f t="shared" si="828"/>
        <v>51443.11</v>
      </c>
      <c r="AGE566" s="21">
        <f t="shared" si="829"/>
        <v>54218.51</v>
      </c>
      <c r="AGF566" s="21">
        <f t="shared" si="830"/>
        <v>21541.62</v>
      </c>
      <c r="AGG566" s="21">
        <f t="shared" si="831"/>
        <v>19497.27</v>
      </c>
      <c r="AGH566" s="21">
        <f t="shared" si="832"/>
        <v>18725.48</v>
      </c>
      <c r="AGI566" s="21">
        <f t="shared" si="833"/>
        <v>0</v>
      </c>
      <c r="AGJ566" s="21">
        <f t="shared" si="215"/>
        <v>0</v>
      </c>
      <c r="AGK566" s="21">
        <f t="shared" si="215"/>
        <v>0</v>
      </c>
      <c r="AGL566" s="21">
        <f t="shared" si="834"/>
        <v>0</v>
      </c>
      <c r="AGM566" s="21">
        <f t="shared" si="216"/>
        <v>0</v>
      </c>
      <c r="AGN566" s="21">
        <f t="shared" si="216"/>
        <v>0</v>
      </c>
      <c r="AGO566" s="110">
        <v>35</v>
      </c>
      <c r="AGP566" s="110">
        <v>36</v>
      </c>
      <c r="AGQ566" s="110">
        <v>36</v>
      </c>
      <c r="AGR566" s="21">
        <f t="shared" si="835"/>
        <v>1724415</v>
      </c>
      <c r="AGS566" s="21">
        <f t="shared" si="836"/>
        <v>1790352</v>
      </c>
      <c r="AGT566" s="21">
        <f t="shared" si="837"/>
        <v>1815912</v>
      </c>
      <c r="AGU566" s="21">
        <f t="shared" si="838"/>
        <v>1534937.25</v>
      </c>
      <c r="AGV566" s="21">
        <f t="shared" si="839"/>
        <v>1602804.6</v>
      </c>
      <c r="AGW566" s="21">
        <f t="shared" si="840"/>
        <v>1631388.6</v>
      </c>
      <c r="AGX566" s="21">
        <f t="shared" si="841"/>
        <v>49423.94</v>
      </c>
      <c r="AGY566" s="21">
        <f t="shared" si="842"/>
        <v>51558.33</v>
      </c>
      <c r="AGZ566" s="21">
        <f t="shared" si="843"/>
        <v>54422.22</v>
      </c>
      <c r="AHA566" s="21">
        <f t="shared" si="844"/>
        <v>32313.33</v>
      </c>
      <c r="AHB566" s="21">
        <f t="shared" si="845"/>
        <v>29069.1</v>
      </c>
      <c r="AHC566" s="21">
        <f t="shared" si="846"/>
        <v>27861.08</v>
      </c>
      <c r="AHD566" s="21">
        <f t="shared" si="847"/>
        <v>1729837.9</v>
      </c>
      <c r="AHE566" s="21">
        <f t="shared" si="217"/>
        <v>1856099.88</v>
      </c>
      <c r="AHF566" s="21">
        <f t="shared" si="217"/>
        <v>1959199.92</v>
      </c>
      <c r="AHG566" s="21">
        <f t="shared" si="848"/>
        <v>1130966.55</v>
      </c>
      <c r="AHH566" s="21">
        <f t="shared" si="218"/>
        <v>1046487.6</v>
      </c>
      <c r="AHI566" s="21">
        <f t="shared" si="218"/>
        <v>1002998.88</v>
      </c>
      <c r="AHJ566" s="23"/>
      <c r="AHK566" s="23"/>
      <c r="AHL566" s="23"/>
      <c r="AHM566" s="21">
        <f t="shared" si="849"/>
        <v>0</v>
      </c>
      <c r="AHN566" s="21">
        <f t="shared" si="850"/>
        <v>0</v>
      </c>
      <c r="AHO566" s="21">
        <f t="shared" si="851"/>
        <v>0</v>
      </c>
      <c r="AHP566" s="21">
        <f t="shared" si="852"/>
        <v>0</v>
      </c>
      <c r="AHQ566" s="21">
        <f t="shared" si="853"/>
        <v>0</v>
      </c>
      <c r="AHR566" s="21">
        <f t="shared" si="854"/>
        <v>0</v>
      </c>
      <c r="AHS566" s="21">
        <f t="shared" si="855"/>
        <v>49442.26</v>
      </c>
      <c r="AHT566" s="21">
        <f t="shared" si="856"/>
        <v>51981.67</v>
      </c>
      <c r="AHU566" s="21">
        <f t="shared" si="857"/>
        <v>55174.54</v>
      </c>
      <c r="AHV566" s="21">
        <f t="shared" si="858"/>
        <v>19858.29</v>
      </c>
      <c r="AHW566" s="21">
        <f t="shared" si="859"/>
        <v>17890.71</v>
      </c>
      <c r="AHX566" s="21">
        <f t="shared" si="860"/>
        <v>17088.66</v>
      </c>
      <c r="AHY566" s="21">
        <f t="shared" si="861"/>
        <v>0</v>
      </c>
      <c r="AHZ566" s="21">
        <f t="shared" si="219"/>
        <v>0</v>
      </c>
      <c r="AIA566" s="21">
        <f t="shared" si="219"/>
        <v>0</v>
      </c>
      <c r="AIB566" s="21">
        <f t="shared" si="862"/>
        <v>0</v>
      </c>
      <c r="AIC566" s="21">
        <f t="shared" si="220"/>
        <v>0</v>
      </c>
      <c r="AID566" s="21">
        <f t="shared" si="220"/>
        <v>0</v>
      </c>
      <c r="AIE566" s="23"/>
      <c r="AIF566" s="23"/>
      <c r="AIG566" s="23"/>
      <c r="AIH566" s="21">
        <f t="shared" si="864"/>
        <v>0</v>
      </c>
      <c r="AII566" s="21">
        <f t="shared" si="865"/>
        <v>0</v>
      </c>
      <c r="AIJ566" s="21">
        <f t="shared" si="866"/>
        <v>0</v>
      </c>
      <c r="AIK566" s="21">
        <f t="shared" si="867"/>
        <v>0</v>
      </c>
      <c r="AIL566" s="21">
        <f t="shared" si="868"/>
        <v>0</v>
      </c>
      <c r="AIM566" s="21">
        <f t="shared" si="869"/>
        <v>0</v>
      </c>
      <c r="AIN566" s="21">
        <f t="shared" si="870"/>
        <v>0</v>
      </c>
      <c r="AIO566" s="21">
        <f t="shared" si="871"/>
        <v>0</v>
      </c>
      <c r="AIP566" s="21">
        <f t="shared" si="872"/>
        <v>0</v>
      </c>
      <c r="AIQ566" s="21">
        <f t="shared" si="873"/>
        <v>0</v>
      </c>
      <c r="AIR566" s="21">
        <f t="shared" si="874"/>
        <v>0</v>
      </c>
      <c r="AIS566" s="21">
        <f t="shared" si="875"/>
        <v>0</v>
      </c>
      <c r="AIT566" s="21">
        <f t="shared" si="876"/>
        <v>0</v>
      </c>
      <c r="AIU566" s="21">
        <f t="shared" si="222"/>
        <v>0</v>
      </c>
      <c r="AIV566" s="21">
        <f t="shared" si="222"/>
        <v>0</v>
      </c>
      <c r="AIW566" s="21">
        <f t="shared" si="877"/>
        <v>0</v>
      </c>
      <c r="AIX566" s="21">
        <f t="shared" si="223"/>
        <v>0</v>
      </c>
      <c r="AIY566" s="21">
        <f t="shared" si="223"/>
        <v>0</v>
      </c>
      <c r="AIZ566" s="23"/>
      <c r="AJA566" s="23"/>
      <c r="AJB566" s="23"/>
      <c r="AJC566" s="21">
        <f t="shared" si="878"/>
        <v>0</v>
      </c>
      <c r="AJD566" s="21">
        <f t="shared" si="879"/>
        <v>0</v>
      </c>
      <c r="AJE566" s="21">
        <f t="shared" si="880"/>
        <v>0</v>
      </c>
      <c r="AJF566" s="21">
        <f t="shared" si="881"/>
        <v>0</v>
      </c>
      <c r="AJG566" s="21">
        <f t="shared" si="882"/>
        <v>0</v>
      </c>
      <c r="AJH566" s="21">
        <f t="shared" si="883"/>
        <v>0</v>
      </c>
      <c r="AJI566" s="21">
        <f t="shared" si="884"/>
        <v>49410.28</v>
      </c>
      <c r="AJJ566" s="21">
        <f t="shared" si="885"/>
        <v>51519.61</v>
      </c>
      <c r="AJK566" s="21">
        <f t="shared" si="886"/>
        <v>54355.69</v>
      </c>
      <c r="AJL566" s="21">
        <f t="shared" si="887"/>
        <v>19553.27</v>
      </c>
      <c r="AJM566" s="21">
        <f t="shared" si="888"/>
        <v>18451.740000000002</v>
      </c>
      <c r="AJN566" s="21">
        <f t="shared" si="889"/>
        <v>17742.759999999998</v>
      </c>
      <c r="AJO566" s="21">
        <f t="shared" si="890"/>
        <v>0</v>
      </c>
      <c r="AJP566" s="21">
        <f t="shared" si="224"/>
        <v>0</v>
      </c>
      <c r="AJQ566" s="21">
        <f t="shared" si="224"/>
        <v>0</v>
      </c>
      <c r="AJR566" s="21">
        <f t="shared" si="891"/>
        <v>0</v>
      </c>
      <c r="AJS566" s="21">
        <f t="shared" si="225"/>
        <v>0</v>
      </c>
      <c r="AJT566" s="21">
        <f t="shared" si="225"/>
        <v>0</v>
      </c>
      <c r="AJU566" s="23"/>
      <c r="AJV566" s="23"/>
      <c r="AJW566" s="23"/>
      <c r="AJX566" s="21">
        <f t="shared" si="892"/>
        <v>0</v>
      </c>
      <c r="AJY566" s="21">
        <f t="shared" si="893"/>
        <v>0</v>
      </c>
      <c r="AJZ566" s="21">
        <f t="shared" si="894"/>
        <v>0</v>
      </c>
      <c r="AKA566" s="21">
        <f t="shared" si="895"/>
        <v>0</v>
      </c>
      <c r="AKB566" s="21">
        <f t="shared" si="896"/>
        <v>0</v>
      </c>
      <c r="AKC566" s="21">
        <f t="shared" si="897"/>
        <v>0</v>
      </c>
      <c r="AKD566" s="21">
        <f t="shared" si="898"/>
        <v>49436.67</v>
      </c>
      <c r="AKE566" s="21">
        <f t="shared" si="899"/>
        <v>51828.61</v>
      </c>
      <c r="AKF566" s="21">
        <f t="shared" si="900"/>
        <v>54903.03</v>
      </c>
      <c r="AKG566" s="21">
        <f t="shared" si="901"/>
        <v>19940.14</v>
      </c>
      <c r="AKH566" s="21">
        <f t="shared" si="902"/>
        <v>18044.7</v>
      </c>
      <c r="AKI566" s="21">
        <f t="shared" si="903"/>
        <v>17343.03</v>
      </c>
      <c r="AKJ566" s="21">
        <f t="shared" si="904"/>
        <v>0</v>
      </c>
      <c r="AKK566" s="21">
        <f t="shared" si="226"/>
        <v>0</v>
      </c>
      <c r="AKL566" s="21">
        <f t="shared" si="226"/>
        <v>0</v>
      </c>
      <c r="AKM566" s="21">
        <f t="shared" si="905"/>
        <v>0</v>
      </c>
      <c r="AKN566" s="21">
        <f t="shared" si="227"/>
        <v>0</v>
      </c>
      <c r="AKO566" s="21">
        <f t="shared" si="227"/>
        <v>0</v>
      </c>
      <c r="AKP566" s="23"/>
      <c r="AKQ566" s="23"/>
      <c r="AKR566" s="23"/>
      <c r="AKS566" s="21">
        <f t="shared" si="906"/>
        <v>0</v>
      </c>
      <c r="AKT566" s="21">
        <f t="shared" si="907"/>
        <v>0</v>
      </c>
      <c r="AKU566" s="21">
        <f t="shared" si="908"/>
        <v>0</v>
      </c>
      <c r="AKV566" s="21">
        <f t="shared" si="909"/>
        <v>0</v>
      </c>
      <c r="AKW566" s="21">
        <f t="shared" si="910"/>
        <v>0</v>
      </c>
      <c r="AKX566" s="21">
        <f t="shared" si="911"/>
        <v>0</v>
      </c>
      <c r="AKY566" s="21">
        <f t="shared" si="912"/>
        <v>49421.19</v>
      </c>
      <c r="AKZ566" s="21">
        <f t="shared" si="913"/>
        <v>51624.06</v>
      </c>
      <c r="ALA566" s="21">
        <f t="shared" si="914"/>
        <v>54539.37</v>
      </c>
      <c r="ALB566" s="21">
        <f t="shared" si="915"/>
        <v>21254.14</v>
      </c>
      <c r="ALC566" s="21">
        <f t="shared" si="916"/>
        <v>19068.919999999998</v>
      </c>
      <c r="ALD566" s="21">
        <f t="shared" si="917"/>
        <v>18099.23</v>
      </c>
      <c r="ALE566" s="21">
        <f t="shared" si="918"/>
        <v>0</v>
      </c>
      <c r="ALF566" s="21">
        <f t="shared" si="228"/>
        <v>0</v>
      </c>
      <c r="ALG566" s="21">
        <f t="shared" si="228"/>
        <v>0</v>
      </c>
      <c r="ALH566" s="21">
        <f t="shared" si="919"/>
        <v>0</v>
      </c>
      <c r="ALI566" s="21">
        <f t="shared" si="229"/>
        <v>0</v>
      </c>
      <c r="ALJ566" s="21">
        <f t="shared" si="229"/>
        <v>0</v>
      </c>
      <c r="ALK566" s="23"/>
      <c r="ALL566" s="23"/>
      <c r="ALM566" s="23"/>
      <c r="ALN566" s="21">
        <f t="shared" si="920"/>
        <v>0</v>
      </c>
      <c r="ALO566" s="21">
        <f t="shared" si="921"/>
        <v>0</v>
      </c>
      <c r="ALP566" s="21">
        <f t="shared" si="922"/>
        <v>0</v>
      </c>
      <c r="ALQ566" s="21">
        <f t="shared" si="923"/>
        <v>0</v>
      </c>
      <c r="ALR566" s="21">
        <f t="shared" si="924"/>
        <v>0</v>
      </c>
      <c r="ALS566" s="21">
        <f t="shared" si="925"/>
        <v>0</v>
      </c>
      <c r="ALT566" s="21">
        <f t="shared" si="926"/>
        <v>56553.08</v>
      </c>
      <c r="ALU566" s="21">
        <f t="shared" si="927"/>
        <v>52163.09</v>
      </c>
      <c r="ALV566" s="21">
        <f t="shared" si="928"/>
        <v>55495.14</v>
      </c>
      <c r="ALW566" s="21">
        <f t="shared" si="929"/>
        <v>24383.4</v>
      </c>
      <c r="ALX566" s="21">
        <f t="shared" si="930"/>
        <v>20560.61</v>
      </c>
      <c r="ALY566" s="21">
        <f t="shared" si="931"/>
        <v>19488.84</v>
      </c>
      <c r="ALZ566" s="21">
        <f t="shared" si="932"/>
        <v>0</v>
      </c>
      <c r="AMA566" s="21">
        <f t="shared" si="230"/>
        <v>0</v>
      </c>
      <c r="AMB566" s="21">
        <f t="shared" si="230"/>
        <v>0</v>
      </c>
      <c r="AMC566" s="21">
        <f t="shared" si="933"/>
        <v>0</v>
      </c>
      <c r="AMD566" s="21">
        <f t="shared" si="231"/>
        <v>0</v>
      </c>
      <c r="AME566" s="21">
        <f t="shared" si="231"/>
        <v>0</v>
      </c>
      <c r="AMF566" s="23"/>
      <c r="AMG566" s="23"/>
      <c r="AMH566" s="23"/>
      <c r="AMI566" s="21">
        <f t="shared" si="934"/>
        <v>0</v>
      </c>
      <c r="AMJ566" s="21">
        <f t="shared" si="935"/>
        <v>0</v>
      </c>
      <c r="AMK566" s="21">
        <f t="shared" si="936"/>
        <v>0</v>
      </c>
      <c r="AML566" s="21">
        <f t="shared" si="937"/>
        <v>0</v>
      </c>
      <c r="AMM566" s="21">
        <f t="shared" si="938"/>
        <v>0</v>
      </c>
      <c r="AMN566" s="21">
        <f t="shared" si="939"/>
        <v>0</v>
      </c>
      <c r="AMO566" s="21">
        <f t="shared" si="940"/>
        <v>49456.92</v>
      </c>
      <c r="AMP566" s="21">
        <f t="shared" si="941"/>
        <v>52062.59</v>
      </c>
      <c r="AMQ566" s="21">
        <f t="shared" si="942"/>
        <v>55317.46</v>
      </c>
      <c r="AMR566" s="21">
        <f t="shared" si="943"/>
        <v>19270.240000000002</v>
      </c>
      <c r="AMS566" s="21">
        <f t="shared" si="944"/>
        <v>17375.48</v>
      </c>
      <c r="AMT566" s="21">
        <f t="shared" si="945"/>
        <v>16517.66</v>
      </c>
      <c r="AMU566" s="21">
        <f t="shared" si="946"/>
        <v>0</v>
      </c>
      <c r="AMV566" s="21">
        <f t="shared" si="232"/>
        <v>0</v>
      </c>
      <c r="AMW566" s="21">
        <f t="shared" si="232"/>
        <v>0</v>
      </c>
      <c r="AMX566" s="21">
        <f t="shared" si="947"/>
        <v>0</v>
      </c>
      <c r="AMY566" s="21">
        <f t="shared" si="233"/>
        <v>0</v>
      </c>
      <c r="AMZ566" s="21">
        <f t="shared" si="233"/>
        <v>0</v>
      </c>
      <c r="ANA566" s="23">
        <v>58</v>
      </c>
      <c r="ANB566" s="23">
        <v>39</v>
      </c>
      <c r="ANC566" s="23">
        <v>39</v>
      </c>
      <c r="AND566" s="21">
        <f t="shared" si="948"/>
        <v>2857602</v>
      </c>
      <c r="ANE566" s="21">
        <f t="shared" si="949"/>
        <v>1939548</v>
      </c>
      <c r="ANF566" s="21">
        <f t="shared" si="950"/>
        <v>1967238</v>
      </c>
      <c r="ANG566" s="21">
        <f t="shared" si="951"/>
        <v>2543610.2999999998</v>
      </c>
      <c r="ANH566" s="21">
        <f t="shared" si="952"/>
        <v>1736371.65</v>
      </c>
      <c r="ANI566" s="21">
        <f t="shared" si="953"/>
        <v>1767337.65</v>
      </c>
      <c r="ANJ566" s="21">
        <f t="shared" si="954"/>
        <v>55162.76</v>
      </c>
      <c r="ANK566" s="21">
        <f t="shared" si="955"/>
        <v>53693.97</v>
      </c>
      <c r="ANL566" s="21">
        <f t="shared" si="956"/>
        <v>58211.12</v>
      </c>
      <c r="ANM566" s="21">
        <f t="shared" si="957"/>
        <v>34045.730000000003</v>
      </c>
      <c r="ANN566" s="21">
        <f t="shared" si="958"/>
        <v>44818.12</v>
      </c>
      <c r="ANO566" s="21">
        <f t="shared" si="959"/>
        <v>43843.21</v>
      </c>
      <c r="ANP566" s="21">
        <f t="shared" si="960"/>
        <v>3199440.08</v>
      </c>
      <c r="ANQ566" s="21">
        <f t="shared" si="234"/>
        <v>2094064.83</v>
      </c>
      <c r="ANR566" s="21">
        <f t="shared" si="234"/>
        <v>2270233.6800000002</v>
      </c>
      <c r="ANS566" s="21">
        <f t="shared" si="961"/>
        <v>1974652.34</v>
      </c>
      <c r="ANT566" s="21">
        <f t="shared" si="235"/>
        <v>1747906.68</v>
      </c>
      <c r="ANU566" s="21">
        <f t="shared" si="235"/>
        <v>1709885.19</v>
      </c>
      <c r="ANV566" s="23"/>
      <c r="ANW566" s="23"/>
      <c r="ANX566" s="23"/>
      <c r="ANY566" s="21">
        <f t="shared" si="962"/>
        <v>0</v>
      </c>
      <c r="ANZ566" s="21">
        <f t="shared" si="963"/>
        <v>0</v>
      </c>
      <c r="AOA566" s="21">
        <f t="shared" si="964"/>
        <v>0</v>
      </c>
      <c r="AOB566" s="21">
        <f t="shared" si="965"/>
        <v>0</v>
      </c>
      <c r="AOC566" s="21">
        <f t="shared" si="966"/>
        <v>0</v>
      </c>
      <c r="AOD566" s="21">
        <f t="shared" si="967"/>
        <v>0</v>
      </c>
      <c r="AOE566" s="21">
        <f t="shared" si="968"/>
        <v>49455.19</v>
      </c>
      <c r="AOF566" s="21">
        <f t="shared" si="969"/>
        <v>52435.16</v>
      </c>
      <c r="AOG566" s="21">
        <f t="shared" si="970"/>
        <v>55977.5</v>
      </c>
      <c r="AOH566" s="21">
        <f t="shared" si="971"/>
        <v>15864.78</v>
      </c>
      <c r="AOI566" s="21">
        <f t="shared" si="972"/>
        <v>17886.650000000001</v>
      </c>
      <c r="AOJ566" s="21">
        <f t="shared" si="973"/>
        <v>17024.439999999999</v>
      </c>
      <c r="AOK566" s="21">
        <f t="shared" si="974"/>
        <v>0</v>
      </c>
      <c r="AOL566" s="21">
        <f t="shared" si="236"/>
        <v>0</v>
      </c>
      <c r="AOM566" s="21">
        <f t="shared" si="236"/>
        <v>0</v>
      </c>
      <c r="AON566" s="21">
        <f t="shared" si="975"/>
        <v>0</v>
      </c>
      <c r="AOO566" s="21">
        <f t="shared" si="237"/>
        <v>0</v>
      </c>
      <c r="AOP566" s="21">
        <f t="shared" si="237"/>
        <v>0</v>
      </c>
      <c r="AOQ566" s="23"/>
      <c r="AOR566" s="23"/>
      <c r="AOS566" s="23"/>
      <c r="AOT566" s="21">
        <f t="shared" si="976"/>
        <v>0</v>
      </c>
      <c r="AOU566" s="21">
        <f t="shared" si="977"/>
        <v>0</v>
      </c>
      <c r="AOV566" s="21">
        <f t="shared" si="978"/>
        <v>0</v>
      </c>
      <c r="AOW566" s="21">
        <f t="shared" si="979"/>
        <v>0</v>
      </c>
      <c r="AOX566" s="21">
        <f t="shared" si="980"/>
        <v>0</v>
      </c>
      <c r="AOY566" s="21">
        <f t="shared" si="981"/>
        <v>0</v>
      </c>
      <c r="AOZ566" s="21">
        <f t="shared" si="982"/>
        <v>49451.63</v>
      </c>
      <c r="APA566" s="21">
        <f t="shared" si="983"/>
        <v>51977.13</v>
      </c>
      <c r="APB566" s="21">
        <f t="shared" si="984"/>
        <v>55166.32</v>
      </c>
      <c r="APC566" s="21">
        <f t="shared" si="985"/>
        <v>23036.45</v>
      </c>
      <c r="APD566" s="21">
        <f t="shared" si="986"/>
        <v>20068.63</v>
      </c>
      <c r="APE566" s="21">
        <f t="shared" si="987"/>
        <v>18933.27</v>
      </c>
      <c r="APF566" s="21">
        <f t="shared" si="988"/>
        <v>0</v>
      </c>
      <c r="APG566" s="21">
        <f t="shared" si="238"/>
        <v>0</v>
      </c>
      <c r="APH566" s="21">
        <f t="shared" si="238"/>
        <v>0</v>
      </c>
      <c r="API566" s="21">
        <f t="shared" si="989"/>
        <v>0</v>
      </c>
      <c r="APJ566" s="21">
        <f t="shared" si="239"/>
        <v>0</v>
      </c>
      <c r="APK566" s="21">
        <f t="shared" si="239"/>
        <v>0</v>
      </c>
      <c r="APL566" s="23"/>
      <c r="APM566" s="23"/>
      <c r="APN566" s="23"/>
      <c r="APO566" s="21">
        <f t="shared" si="990"/>
        <v>0</v>
      </c>
      <c r="APP566" s="21">
        <f t="shared" si="991"/>
        <v>0</v>
      </c>
      <c r="APQ566" s="21">
        <f t="shared" si="992"/>
        <v>0</v>
      </c>
      <c r="APR566" s="21">
        <f t="shared" si="993"/>
        <v>0</v>
      </c>
      <c r="APS566" s="21">
        <f t="shared" si="994"/>
        <v>0</v>
      </c>
      <c r="APT566" s="21">
        <f t="shared" si="995"/>
        <v>0</v>
      </c>
      <c r="APU566" s="21">
        <f t="shared" si="996"/>
        <v>49430.58</v>
      </c>
      <c r="APV566" s="21">
        <f t="shared" si="997"/>
        <v>51602.62</v>
      </c>
      <c r="APW566" s="21">
        <f t="shared" si="998"/>
        <v>54501.84</v>
      </c>
      <c r="APX566" s="21">
        <f t="shared" si="999"/>
        <v>20145.95</v>
      </c>
      <c r="APY566" s="21">
        <f t="shared" si="1000"/>
        <v>17987.66</v>
      </c>
      <c r="APZ566" s="21">
        <f t="shared" si="1001"/>
        <v>17125.009999999998</v>
      </c>
      <c r="AQA566" s="21">
        <f t="shared" si="1002"/>
        <v>0</v>
      </c>
      <c r="AQB566" s="21">
        <f t="shared" si="240"/>
        <v>0</v>
      </c>
      <c r="AQC566" s="21">
        <f t="shared" si="240"/>
        <v>0</v>
      </c>
      <c r="AQD566" s="21">
        <f t="shared" si="1003"/>
        <v>0</v>
      </c>
      <c r="AQE566" s="21">
        <f t="shared" si="241"/>
        <v>0</v>
      </c>
      <c r="AQF566" s="21">
        <f t="shared" si="241"/>
        <v>0</v>
      </c>
      <c r="AQG566" s="23"/>
      <c r="AQH566" s="23"/>
      <c r="AQI566" s="23"/>
      <c r="AQJ566" s="21">
        <f t="shared" si="1004"/>
        <v>0</v>
      </c>
      <c r="AQK566" s="21">
        <f t="shared" si="1005"/>
        <v>0</v>
      </c>
      <c r="AQL566" s="21">
        <f t="shared" si="1006"/>
        <v>0</v>
      </c>
      <c r="AQM566" s="21">
        <f t="shared" si="1007"/>
        <v>0</v>
      </c>
      <c r="AQN566" s="21">
        <f t="shared" si="1008"/>
        <v>0</v>
      </c>
      <c r="AQO566" s="21">
        <f t="shared" si="1009"/>
        <v>0</v>
      </c>
      <c r="AQP566" s="21">
        <f t="shared" si="1010"/>
        <v>49462.37</v>
      </c>
      <c r="AQQ566" s="21">
        <f t="shared" si="1011"/>
        <v>52314.54</v>
      </c>
      <c r="AQR566" s="21">
        <f t="shared" si="1012"/>
        <v>55763.26</v>
      </c>
      <c r="AQS566" s="21">
        <f t="shared" si="1013"/>
        <v>16164.49</v>
      </c>
      <c r="AQT566" s="21">
        <f t="shared" si="1014"/>
        <v>16861.02</v>
      </c>
      <c r="AQU566" s="21">
        <f t="shared" si="1015"/>
        <v>16199.5</v>
      </c>
      <c r="AQV566" s="21">
        <f t="shared" si="1016"/>
        <v>0</v>
      </c>
      <c r="AQW566" s="21">
        <f t="shared" si="242"/>
        <v>0</v>
      </c>
      <c r="AQX566" s="21">
        <f t="shared" si="242"/>
        <v>0</v>
      </c>
      <c r="AQY566" s="21">
        <f t="shared" si="1017"/>
        <v>0</v>
      </c>
      <c r="AQZ566" s="21">
        <f t="shared" si="243"/>
        <v>0</v>
      </c>
      <c r="ARA566" s="21">
        <f t="shared" si="243"/>
        <v>0</v>
      </c>
      <c r="ARB566" s="23"/>
      <c r="ARC566" s="23"/>
      <c r="ARD566" s="23"/>
      <c r="ARE566" s="21">
        <f t="shared" si="1018"/>
        <v>0</v>
      </c>
      <c r="ARF566" s="21">
        <f t="shared" si="1019"/>
        <v>0</v>
      </c>
      <c r="ARG566" s="21">
        <f t="shared" si="1020"/>
        <v>0</v>
      </c>
      <c r="ARH566" s="21">
        <f t="shared" si="1021"/>
        <v>0</v>
      </c>
      <c r="ARI566" s="21">
        <f t="shared" si="1022"/>
        <v>0</v>
      </c>
      <c r="ARJ566" s="21">
        <f t="shared" si="1023"/>
        <v>0</v>
      </c>
      <c r="ARK566" s="21">
        <f t="shared" si="1024"/>
        <v>54868.52</v>
      </c>
      <c r="ARL566" s="21">
        <f t="shared" si="1025"/>
        <v>51418.9</v>
      </c>
      <c r="ARM566" s="21">
        <f t="shared" si="1026"/>
        <v>54176.54</v>
      </c>
      <c r="ARN566" s="21">
        <f t="shared" si="1027"/>
        <v>22338.37</v>
      </c>
      <c r="ARO566" s="21">
        <f t="shared" si="1028"/>
        <v>16441.46</v>
      </c>
      <c r="ARP566" s="21">
        <f t="shared" si="1029"/>
        <v>15592.11</v>
      </c>
      <c r="ARQ566" s="21">
        <f t="shared" si="1030"/>
        <v>0</v>
      </c>
      <c r="ARR566" s="21">
        <f t="shared" si="244"/>
        <v>0</v>
      </c>
      <c r="ARS566" s="21">
        <f t="shared" si="244"/>
        <v>0</v>
      </c>
      <c r="ART566" s="21">
        <f t="shared" si="1031"/>
        <v>0</v>
      </c>
      <c r="ARU566" s="21">
        <f t="shared" si="245"/>
        <v>0</v>
      </c>
      <c r="ARV566" s="21">
        <f t="shared" si="245"/>
        <v>0</v>
      </c>
      <c r="ARW566" s="23"/>
      <c r="ARX566" s="23"/>
      <c r="ARY566" s="23"/>
      <c r="ARZ566" s="21">
        <f t="shared" si="1032"/>
        <v>0</v>
      </c>
      <c r="ASA566" s="21">
        <f t="shared" si="1033"/>
        <v>0</v>
      </c>
      <c r="ASB566" s="21">
        <f t="shared" si="1034"/>
        <v>0</v>
      </c>
      <c r="ASC566" s="21">
        <f t="shared" si="1035"/>
        <v>0</v>
      </c>
      <c r="ASD566" s="21">
        <f t="shared" si="1036"/>
        <v>0</v>
      </c>
      <c r="ASE566" s="21">
        <f t="shared" si="1037"/>
        <v>0</v>
      </c>
      <c r="ASF566" s="21">
        <f t="shared" si="1038"/>
        <v>49422.78</v>
      </c>
      <c r="ASG566" s="21">
        <f t="shared" si="1039"/>
        <v>51633.08</v>
      </c>
      <c r="ASH566" s="21">
        <f t="shared" si="1040"/>
        <v>54555.8</v>
      </c>
      <c r="ASI566" s="21">
        <f t="shared" si="1041"/>
        <v>17002.150000000001</v>
      </c>
      <c r="ASJ566" s="21">
        <f t="shared" si="1042"/>
        <v>18587.87</v>
      </c>
      <c r="ASK566" s="21">
        <f t="shared" si="1043"/>
        <v>17488.490000000002</v>
      </c>
      <c r="ASL566" s="21">
        <f t="shared" si="1044"/>
        <v>0</v>
      </c>
      <c r="ASM566" s="21">
        <f t="shared" si="246"/>
        <v>0</v>
      </c>
      <c r="ASN566" s="21">
        <f t="shared" si="246"/>
        <v>0</v>
      </c>
      <c r="ASO566" s="21">
        <f t="shared" si="1045"/>
        <v>0</v>
      </c>
      <c r="ASP566" s="21">
        <f t="shared" si="247"/>
        <v>0</v>
      </c>
      <c r="ASQ566" s="21">
        <f t="shared" si="247"/>
        <v>0</v>
      </c>
      <c r="ASR566" s="23"/>
      <c r="ASS566" s="23"/>
      <c r="AST566" s="23"/>
      <c r="ASU566" s="21">
        <f t="shared" si="1046"/>
        <v>0</v>
      </c>
      <c r="ASV566" s="21">
        <f t="shared" si="1047"/>
        <v>0</v>
      </c>
      <c r="ASW566" s="21">
        <f t="shared" si="1048"/>
        <v>0</v>
      </c>
      <c r="ASX566" s="21">
        <f t="shared" si="1049"/>
        <v>0</v>
      </c>
      <c r="ASY566" s="21">
        <f t="shared" si="1050"/>
        <v>0</v>
      </c>
      <c r="ASZ566" s="21">
        <f t="shared" si="1051"/>
        <v>0</v>
      </c>
      <c r="ATA566" s="21">
        <f t="shared" si="1052"/>
        <v>49434</v>
      </c>
      <c r="ATB566" s="21">
        <f t="shared" si="1053"/>
        <v>51793.99</v>
      </c>
      <c r="ATC566" s="21">
        <f t="shared" si="1054"/>
        <v>54841.16</v>
      </c>
      <c r="ATD566" s="21">
        <f t="shared" si="1055"/>
        <v>17529.87</v>
      </c>
      <c r="ATE566" s="21">
        <f t="shared" si="1056"/>
        <v>15869.95</v>
      </c>
      <c r="ATF566" s="21">
        <f t="shared" si="1057"/>
        <v>15079.6</v>
      </c>
      <c r="ATG566" s="21">
        <f t="shared" si="1058"/>
        <v>0</v>
      </c>
      <c r="ATH566" s="21">
        <f t="shared" si="248"/>
        <v>0</v>
      </c>
      <c r="ATI566" s="21">
        <f t="shared" si="248"/>
        <v>0</v>
      </c>
      <c r="ATJ566" s="21">
        <f t="shared" si="1059"/>
        <v>0</v>
      </c>
      <c r="ATK566" s="21">
        <f t="shared" si="249"/>
        <v>0</v>
      </c>
      <c r="ATL566" s="21">
        <f t="shared" si="249"/>
        <v>0</v>
      </c>
      <c r="ATM566" s="23"/>
      <c r="ATN566" s="23"/>
      <c r="ATO566" s="23"/>
      <c r="ATP566" s="21">
        <f t="shared" si="1060"/>
        <v>0</v>
      </c>
      <c r="ATQ566" s="21">
        <f t="shared" si="1061"/>
        <v>0</v>
      </c>
      <c r="ATR566" s="21">
        <f t="shared" si="1062"/>
        <v>0</v>
      </c>
      <c r="ATS566" s="21">
        <f t="shared" si="1063"/>
        <v>0</v>
      </c>
      <c r="ATT566" s="21">
        <f t="shared" si="1064"/>
        <v>0</v>
      </c>
      <c r="ATU566" s="21">
        <f t="shared" si="1065"/>
        <v>0</v>
      </c>
      <c r="ATV566" s="21">
        <f t="shared" si="1066"/>
        <v>49435.51</v>
      </c>
      <c r="ATW566" s="21">
        <f t="shared" si="1067"/>
        <v>51742.61</v>
      </c>
      <c r="ATX566" s="21">
        <f t="shared" si="1068"/>
        <v>54750.25</v>
      </c>
      <c r="ATY566" s="21">
        <f t="shared" si="1069"/>
        <v>18592.77</v>
      </c>
      <c r="ATZ566" s="21">
        <f t="shared" si="1070"/>
        <v>17975.2</v>
      </c>
      <c r="AUA566" s="21">
        <f t="shared" si="1071"/>
        <v>16916.62</v>
      </c>
      <c r="AUB566" s="21">
        <f t="shared" si="1072"/>
        <v>0</v>
      </c>
      <c r="AUC566" s="21">
        <f t="shared" si="250"/>
        <v>0</v>
      </c>
      <c r="AUD566" s="21">
        <f t="shared" si="250"/>
        <v>0</v>
      </c>
      <c r="AUE566" s="21">
        <f t="shared" si="1073"/>
        <v>0</v>
      </c>
      <c r="AUF566" s="21">
        <f t="shared" si="251"/>
        <v>0</v>
      </c>
      <c r="AUG566" s="21">
        <f t="shared" si="251"/>
        <v>0</v>
      </c>
      <c r="AUH566" s="23"/>
      <c r="AUI566" s="23"/>
      <c r="AUJ566" s="23"/>
      <c r="AUK566" s="21">
        <f t="shared" si="1074"/>
        <v>0</v>
      </c>
      <c r="AUL566" s="21">
        <f t="shared" si="1075"/>
        <v>0</v>
      </c>
      <c r="AUM566" s="21">
        <f t="shared" si="1076"/>
        <v>0</v>
      </c>
      <c r="AUN566" s="21">
        <f t="shared" si="1077"/>
        <v>0</v>
      </c>
      <c r="AUO566" s="21">
        <f t="shared" si="1078"/>
        <v>0</v>
      </c>
      <c r="AUP566" s="21">
        <f t="shared" si="1079"/>
        <v>0</v>
      </c>
      <c r="AUQ566" s="21">
        <f t="shared" si="1080"/>
        <v>49429.37</v>
      </c>
      <c r="AUR566" s="21">
        <f t="shared" si="1081"/>
        <v>51707.26</v>
      </c>
      <c r="AUS566" s="21">
        <f t="shared" si="1082"/>
        <v>54687.63</v>
      </c>
      <c r="AUT566" s="21">
        <f t="shared" si="1083"/>
        <v>17802.259999999998</v>
      </c>
      <c r="AUU566" s="21">
        <f t="shared" si="1084"/>
        <v>18024.919999999998</v>
      </c>
      <c r="AUV566" s="21">
        <f t="shared" si="1085"/>
        <v>17129.48</v>
      </c>
      <c r="AUW566" s="21">
        <f t="shared" si="1086"/>
        <v>0</v>
      </c>
      <c r="AUX566" s="21">
        <f t="shared" si="252"/>
        <v>0</v>
      </c>
      <c r="AUY566" s="21">
        <f t="shared" si="252"/>
        <v>0</v>
      </c>
      <c r="AUZ566" s="21">
        <f t="shared" si="1087"/>
        <v>0</v>
      </c>
      <c r="AVA566" s="21">
        <f t="shared" si="253"/>
        <v>0</v>
      </c>
      <c r="AVB566" s="21">
        <f t="shared" si="253"/>
        <v>0</v>
      </c>
      <c r="AVC566" s="41">
        <f t="shared" si="1088"/>
        <v>122</v>
      </c>
      <c r="AVD566" s="41">
        <f t="shared" si="254"/>
        <v>133</v>
      </c>
      <c r="AVE566" s="41">
        <f t="shared" si="254"/>
        <v>133</v>
      </c>
      <c r="AVF566" s="21">
        <f t="shared" si="254"/>
        <v>6010818</v>
      </c>
      <c r="AVG566" s="21">
        <f t="shared" si="254"/>
        <v>6614356</v>
      </c>
      <c r="AVH566" s="21">
        <f t="shared" si="254"/>
        <v>6708786</v>
      </c>
      <c r="AVI566" s="21">
        <f t="shared" si="254"/>
        <v>5350352.7</v>
      </c>
      <c r="AVJ566" s="21">
        <f t="shared" si="254"/>
        <v>5921472.5499999998</v>
      </c>
      <c r="AVK566" s="21">
        <f t="shared" si="254"/>
        <v>6027074.5499999998</v>
      </c>
      <c r="AVL566" s="21"/>
      <c r="AVM566" s="21"/>
      <c r="AVN566" s="21"/>
      <c r="AVO566" s="21"/>
      <c r="AVP566" s="21"/>
      <c r="AVQ566" s="21"/>
      <c r="AVR566" s="21">
        <f t="shared" si="255"/>
        <v>6363319.2800000003</v>
      </c>
      <c r="AVS566" s="21">
        <f t="shared" si="255"/>
        <v>6963601.3300000001</v>
      </c>
      <c r="AVT566" s="21">
        <f t="shared" si="255"/>
        <v>7426821.7599999998</v>
      </c>
      <c r="AVU566" s="21">
        <f t="shared" si="255"/>
        <v>3809759.48</v>
      </c>
      <c r="AVV566" s="21">
        <f t="shared" si="255"/>
        <v>4019579.5</v>
      </c>
      <c r="AVW566" s="21">
        <f t="shared" si="255"/>
        <v>3892987.37</v>
      </c>
    </row>
    <row r="567" spans="1:1271" ht="39" customHeight="1">
      <c r="A567" s="64" t="s">
        <v>69</v>
      </c>
      <c r="B567" s="8" t="s">
        <v>83</v>
      </c>
      <c r="C567" s="5"/>
      <c r="D567" s="113"/>
      <c r="E567" s="96"/>
      <c r="F567" s="29">
        <f t="shared" si="256"/>
        <v>49269</v>
      </c>
      <c r="G567" s="29">
        <f t="shared" si="256"/>
        <v>49732</v>
      </c>
      <c r="H567" s="29">
        <f t="shared" si="256"/>
        <v>50442</v>
      </c>
      <c r="I567" s="21">
        <f t="shared" si="257"/>
        <v>43859.39</v>
      </c>
      <c r="J567" s="21">
        <f t="shared" si="257"/>
        <v>44526.39</v>
      </c>
      <c r="K567" s="21">
        <f t="shared" si="257"/>
        <v>45320.39</v>
      </c>
      <c r="L567" s="23"/>
      <c r="M567" s="23"/>
      <c r="N567" s="23"/>
      <c r="O567" s="21">
        <f t="shared" si="258"/>
        <v>0</v>
      </c>
      <c r="P567" s="21">
        <f t="shared" si="259"/>
        <v>0</v>
      </c>
      <c r="Q567" s="21">
        <f t="shared" si="260"/>
        <v>0</v>
      </c>
      <c r="R567" s="21">
        <f t="shared" si="261"/>
        <v>0</v>
      </c>
      <c r="S567" s="21">
        <f t="shared" si="262"/>
        <v>0</v>
      </c>
      <c r="T567" s="21">
        <f t="shared" si="263"/>
        <v>0</v>
      </c>
      <c r="U567" s="21">
        <f t="shared" si="264"/>
        <v>51049.66</v>
      </c>
      <c r="V567" s="21">
        <f t="shared" si="265"/>
        <v>52448.69</v>
      </c>
      <c r="W567" s="21">
        <f t="shared" si="266"/>
        <v>56002.37</v>
      </c>
      <c r="X567" s="21">
        <f t="shared" si="267"/>
        <v>12448.04</v>
      </c>
      <c r="Y567" s="21">
        <f t="shared" si="268"/>
        <v>20998.78</v>
      </c>
      <c r="Z567" s="21">
        <f t="shared" si="269"/>
        <v>19728.14</v>
      </c>
      <c r="AA567" s="21">
        <f t="shared" si="270"/>
        <v>0</v>
      </c>
      <c r="AB567" s="21">
        <f t="shared" si="133"/>
        <v>0</v>
      </c>
      <c r="AC567" s="21">
        <f t="shared" si="133"/>
        <v>0</v>
      </c>
      <c r="AD567" s="21">
        <f t="shared" si="271"/>
        <v>0</v>
      </c>
      <c r="AE567" s="21">
        <f t="shared" si="134"/>
        <v>0</v>
      </c>
      <c r="AF567" s="21">
        <f t="shared" si="134"/>
        <v>0</v>
      </c>
      <c r="AG567" s="23">
        <v>23</v>
      </c>
      <c r="AH567" s="23">
        <v>27</v>
      </c>
      <c r="AI567" s="23">
        <v>27</v>
      </c>
      <c r="AJ567" s="21">
        <f t="shared" si="272"/>
        <v>1133187</v>
      </c>
      <c r="AK567" s="21">
        <f t="shared" si="273"/>
        <v>1342764</v>
      </c>
      <c r="AL567" s="21">
        <f t="shared" si="274"/>
        <v>1361934</v>
      </c>
      <c r="AM567" s="21">
        <f t="shared" si="275"/>
        <v>1008765.97</v>
      </c>
      <c r="AN567" s="21">
        <f t="shared" si="276"/>
        <v>1202212.53</v>
      </c>
      <c r="AO567" s="21">
        <f t="shared" si="277"/>
        <v>1223650.53</v>
      </c>
      <c r="AP567" s="21">
        <f t="shared" si="278"/>
        <v>56265.56</v>
      </c>
      <c r="AQ567" s="21">
        <f t="shared" si="279"/>
        <v>52298.58</v>
      </c>
      <c r="AR567" s="21">
        <f t="shared" si="280"/>
        <v>55735.67</v>
      </c>
      <c r="AS567" s="21">
        <f t="shared" si="281"/>
        <v>19382.54</v>
      </c>
      <c r="AT567" s="21">
        <f t="shared" si="282"/>
        <v>19552.2</v>
      </c>
      <c r="AU567" s="21">
        <f t="shared" si="283"/>
        <v>18814.29</v>
      </c>
      <c r="AV567" s="21">
        <f t="shared" si="284"/>
        <v>1294107.8799999999</v>
      </c>
      <c r="AW567" s="21">
        <f t="shared" si="135"/>
        <v>1412061.66</v>
      </c>
      <c r="AX567" s="21">
        <f t="shared" si="135"/>
        <v>1504863.09</v>
      </c>
      <c r="AY567" s="21">
        <f t="shared" si="285"/>
        <v>445798.42</v>
      </c>
      <c r="AZ567" s="21">
        <f t="shared" si="136"/>
        <v>527909.4</v>
      </c>
      <c r="BA567" s="21">
        <f t="shared" si="136"/>
        <v>507985.83</v>
      </c>
      <c r="BB567" s="23"/>
      <c r="BC567" s="23"/>
      <c r="BD567" s="23"/>
      <c r="BE567" s="21">
        <f t="shared" si="286"/>
        <v>0</v>
      </c>
      <c r="BF567" s="21">
        <f t="shared" si="287"/>
        <v>0</v>
      </c>
      <c r="BG567" s="21">
        <f t="shared" si="288"/>
        <v>0</v>
      </c>
      <c r="BH567" s="21">
        <f t="shared" si="289"/>
        <v>0</v>
      </c>
      <c r="BI567" s="21">
        <f t="shared" si="290"/>
        <v>0</v>
      </c>
      <c r="BJ567" s="21">
        <f t="shared" si="291"/>
        <v>0</v>
      </c>
      <c r="BK567" s="21">
        <f t="shared" si="292"/>
        <v>49463.49</v>
      </c>
      <c r="BL567" s="21">
        <f t="shared" si="293"/>
        <v>52506.16</v>
      </c>
      <c r="BM567" s="21">
        <f t="shared" si="294"/>
        <v>56104.35</v>
      </c>
      <c r="BN567" s="21">
        <f t="shared" si="295"/>
        <v>16214.59</v>
      </c>
      <c r="BO567" s="21">
        <f t="shared" si="296"/>
        <v>19207.41</v>
      </c>
      <c r="BP567" s="21">
        <f t="shared" si="297"/>
        <v>17940.93</v>
      </c>
      <c r="BQ567" s="21">
        <f t="shared" si="298"/>
        <v>0</v>
      </c>
      <c r="BR567" s="21">
        <f t="shared" si="137"/>
        <v>0</v>
      </c>
      <c r="BS567" s="21">
        <f t="shared" si="137"/>
        <v>0</v>
      </c>
      <c r="BT567" s="21">
        <f t="shared" si="299"/>
        <v>0</v>
      </c>
      <c r="BU567" s="21">
        <f t="shared" si="138"/>
        <v>0</v>
      </c>
      <c r="BV567" s="21">
        <f t="shared" si="138"/>
        <v>0</v>
      </c>
      <c r="BW567" s="23"/>
      <c r="BX567" s="23"/>
      <c r="BY567" s="23"/>
      <c r="BZ567" s="21">
        <f t="shared" si="300"/>
        <v>0</v>
      </c>
      <c r="CA567" s="21">
        <f t="shared" si="301"/>
        <v>0</v>
      </c>
      <c r="CB567" s="21">
        <f t="shared" si="302"/>
        <v>0</v>
      </c>
      <c r="CC567" s="21">
        <f t="shared" si="303"/>
        <v>0</v>
      </c>
      <c r="CD567" s="21">
        <f t="shared" si="304"/>
        <v>0</v>
      </c>
      <c r="CE567" s="21">
        <f t="shared" si="305"/>
        <v>0</v>
      </c>
      <c r="CF567" s="21">
        <f t="shared" si="306"/>
        <v>49656.83</v>
      </c>
      <c r="CG567" s="21">
        <f t="shared" si="307"/>
        <v>86670.69</v>
      </c>
      <c r="CH567" s="21">
        <f t="shared" si="308"/>
        <v>2987.72</v>
      </c>
      <c r="CI567" s="21">
        <f t="shared" si="309"/>
        <v>25415.47</v>
      </c>
      <c r="CJ567" s="21">
        <f t="shared" si="310"/>
        <v>21842.05</v>
      </c>
      <c r="CK567" s="21">
        <f t="shared" si="311"/>
        <v>71217.63</v>
      </c>
      <c r="CL567" s="21">
        <f t="shared" si="312"/>
        <v>0</v>
      </c>
      <c r="CM567" s="21">
        <f t="shared" si="139"/>
        <v>0</v>
      </c>
      <c r="CN567" s="21">
        <f t="shared" si="139"/>
        <v>0</v>
      </c>
      <c r="CO567" s="21">
        <f t="shared" si="313"/>
        <v>0</v>
      </c>
      <c r="CP567" s="21">
        <f t="shared" si="140"/>
        <v>0</v>
      </c>
      <c r="CQ567" s="21">
        <f t="shared" si="140"/>
        <v>0</v>
      </c>
      <c r="CR567" s="23"/>
      <c r="CS567" s="23"/>
      <c r="CT567" s="23"/>
      <c r="CU567" s="21">
        <f t="shared" si="314"/>
        <v>0</v>
      </c>
      <c r="CV567" s="21">
        <f t="shared" si="315"/>
        <v>0</v>
      </c>
      <c r="CW567" s="21">
        <f t="shared" si="316"/>
        <v>0</v>
      </c>
      <c r="CX567" s="21">
        <f t="shared" si="317"/>
        <v>0</v>
      </c>
      <c r="CY567" s="21">
        <f t="shared" si="318"/>
        <v>0</v>
      </c>
      <c r="CZ567" s="21">
        <f t="shared" si="319"/>
        <v>0</v>
      </c>
      <c r="DA567" s="21">
        <f t="shared" si="320"/>
        <v>49420.14</v>
      </c>
      <c r="DB567" s="21">
        <f t="shared" si="321"/>
        <v>51701.53</v>
      </c>
      <c r="DC567" s="21">
        <f t="shared" si="322"/>
        <v>54677.86</v>
      </c>
      <c r="DD567" s="21">
        <f t="shared" si="323"/>
        <v>22909.119999999999</v>
      </c>
      <c r="DE567" s="21">
        <f t="shared" si="324"/>
        <v>22752.09</v>
      </c>
      <c r="DF567" s="21">
        <f t="shared" si="325"/>
        <v>21780.87</v>
      </c>
      <c r="DG567" s="21">
        <f t="shared" si="326"/>
        <v>0</v>
      </c>
      <c r="DH567" s="21">
        <f t="shared" si="141"/>
        <v>0</v>
      </c>
      <c r="DI567" s="21">
        <f t="shared" si="141"/>
        <v>0</v>
      </c>
      <c r="DJ567" s="21">
        <f t="shared" si="327"/>
        <v>0</v>
      </c>
      <c r="DK567" s="21">
        <f t="shared" si="142"/>
        <v>0</v>
      </c>
      <c r="DL567" s="21">
        <f t="shared" si="142"/>
        <v>0</v>
      </c>
      <c r="DM567" s="23">
        <v>33</v>
      </c>
      <c r="DN567" s="23">
        <v>23</v>
      </c>
      <c r="DO567" s="23">
        <v>23</v>
      </c>
      <c r="DP567" s="21">
        <f t="shared" si="328"/>
        <v>1625877</v>
      </c>
      <c r="DQ567" s="21">
        <f t="shared" si="329"/>
        <v>1143836</v>
      </c>
      <c r="DR567" s="21">
        <f t="shared" si="330"/>
        <v>1160166</v>
      </c>
      <c r="DS567" s="21">
        <f t="shared" si="331"/>
        <v>1447359.87</v>
      </c>
      <c r="DT567" s="21">
        <f t="shared" si="332"/>
        <v>1024106.97</v>
      </c>
      <c r="DU567" s="21">
        <f t="shared" si="333"/>
        <v>1042368.97</v>
      </c>
      <c r="DV567" s="21">
        <f t="shared" si="334"/>
        <v>49449.7</v>
      </c>
      <c r="DW567" s="21">
        <f t="shared" si="335"/>
        <v>52415.89</v>
      </c>
      <c r="DX567" s="21">
        <f t="shared" si="336"/>
        <v>55944.37</v>
      </c>
      <c r="DY567" s="21">
        <f t="shared" si="337"/>
        <v>24282.95</v>
      </c>
      <c r="DZ567" s="21">
        <f t="shared" si="338"/>
        <v>24257.24</v>
      </c>
      <c r="EA567" s="21">
        <f t="shared" si="339"/>
        <v>23395.54</v>
      </c>
      <c r="EB567" s="21">
        <f t="shared" si="340"/>
        <v>1631840.1</v>
      </c>
      <c r="EC567" s="21">
        <f t="shared" si="143"/>
        <v>1205565.47</v>
      </c>
      <c r="ED567" s="21">
        <f t="shared" si="143"/>
        <v>1286720.51</v>
      </c>
      <c r="EE567" s="21">
        <f t="shared" si="341"/>
        <v>801337.35</v>
      </c>
      <c r="EF567" s="21">
        <f t="shared" si="144"/>
        <v>557916.52</v>
      </c>
      <c r="EG567" s="21">
        <f t="shared" si="144"/>
        <v>538097.42000000004</v>
      </c>
      <c r="EH567" s="23"/>
      <c r="EI567" s="23"/>
      <c r="EJ567" s="23"/>
      <c r="EK567" s="21">
        <f t="shared" si="342"/>
        <v>0</v>
      </c>
      <c r="EL567" s="21">
        <f t="shared" si="343"/>
        <v>0</v>
      </c>
      <c r="EM567" s="21">
        <f t="shared" si="344"/>
        <v>0</v>
      </c>
      <c r="EN567" s="21">
        <f t="shared" si="345"/>
        <v>0</v>
      </c>
      <c r="EO567" s="21">
        <f t="shared" si="346"/>
        <v>0</v>
      </c>
      <c r="EP567" s="21">
        <f t="shared" si="347"/>
        <v>0</v>
      </c>
      <c r="EQ567" s="21">
        <f t="shared" si="348"/>
        <v>0</v>
      </c>
      <c r="ER567" s="21">
        <f t="shared" si="349"/>
        <v>0</v>
      </c>
      <c r="ES567" s="21">
        <f t="shared" si="350"/>
        <v>0</v>
      </c>
      <c r="ET567" s="21">
        <f t="shared" si="351"/>
        <v>0</v>
      </c>
      <c r="EU567" s="21">
        <f t="shared" si="352"/>
        <v>0</v>
      </c>
      <c r="EV567" s="21">
        <f t="shared" si="353"/>
        <v>0</v>
      </c>
      <c r="EW567" s="21">
        <f t="shared" si="354"/>
        <v>0</v>
      </c>
      <c r="EX567" s="21">
        <f t="shared" si="145"/>
        <v>0</v>
      </c>
      <c r="EY567" s="21">
        <f t="shared" si="145"/>
        <v>0</v>
      </c>
      <c r="EZ567" s="21">
        <f t="shared" si="355"/>
        <v>0</v>
      </c>
      <c r="FA567" s="21">
        <f t="shared" si="146"/>
        <v>0</v>
      </c>
      <c r="FB567" s="21">
        <f t="shared" si="146"/>
        <v>0</v>
      </c>
      <c r="FC567" s="23"/>
      <c r="FD567" s="23"/>
      <c r="FE567" s="23"/>
      <c r="FF567" s="21">
        <f t="shared" si="356"/>
        <v>0</v>
      </c>
      <c r="FG567" s="21">
        <f t="shared" si="357"/>
        <v>0</v>
      </c>
      <c r="FH567" s="21">
        <f t="shared" si="358"/>
        <v>0</v>
      </c>
      <c r="FI567" s="21">
        <f t="shared" si="359"/>
        <v>0</v>
      </c>
      <c r="FJ567" s="21">
        <f t="shared" si="360"/>
        <v>0</v>
      </c>
      <c r="FK567" s="21">
        <f t="shared" si="361"/>
        <v>0</v>
      </c>
      <c r="FL567" s="21">
        <f t="shared" si="362"/>
        <v>50477.26</v>
      </c>
      <c r="FM567" s="21">
        <f t="shared" si="363"/>
        <v>51736.31</v>
      </c>
      <c r="FN567" s="21">
        <f t="shared" si="364"/>
        <v>54738.59</v>
      </c>
      <c r="FO567" s="21">
        <f t="shared" si="365"/>
        <v>19895.13</v>
      </c>
      <c r="FP567" s="21">
        <f t="shared" si="366"/>
        <v>18220.259999999998</v>
      </c>
      <c r="FQ567" s="21">
        <f t="shared" si="367"/>
        <v>17598</v>
      </c>
      <c r="FR567" s="21">
        <f t="shared" si="368"/>
        <v>0</v>
      </c>
      <c r="FS567" s="21">
        <f t="shared" si="147"/>
        <v>0</v>
      </c>
      <c r="FT567" s="21">
        <f t="shared" si="147"/>
        <v>0</v>
      </c>
      <c r="FU567" s="21">
        <f t="shared" si="369"/>
        <v>0</v>
      </c>
      <c r="FV567" s="21">
        <f t="shared" si="148"/>
        <v>0</v>
      </c>
      <c r="FW567" s="21">
        <f t="shared" si="148"/>
        <v>0</v>
      </c>
      <c r="FX567" s="23"/>
      <c r="FY567" s="23"/>
      <c r="FZ567" s="23"/>
      <c r="GA567" s="21">
        <f t="shared" si="371"/>
        <v>0</v>
      </c>
      <c r="GB567" s="21">
        <f t="shared" si="372"/>
        <v>0</v>
      </c>
      <c r="GC567" s="21">
        <f t="shared" si="373"/>
        <v>0</v>
      </c>
      <c r="GD567" s="21">
        <f t="shared" si="374"/>
        <v>0</v>
      </c>
      <c r="GE567" s="21">
        <f t="shared" si="375"/>
        <v>0</v>
      </c>
      <c r="GF567" s="21">
        <f t="shared" si="376"/>
        <v>0</v>
      </c>
      <c r="GG567" s="21">
        <f t="shared" si="377"/>
        <v>0</v>
      </c>
      <c r="GH567" s="21">
        <f t="shared" si="378"/>
        <v>0</v>
      </c>
      <c r="GI567" s="21">
        <f t="shared" si="379"/>
        <v>0</v>
      </c>
      <c r="GJ567" s="21">
        <f t="shared" si="380"/>
        <v>0</v>
      </c>
      <c r="GK567" s="21">
        <f t="shared" si="381"/>
        <v>0</v>
      </c>
      <c r="GL567" s="21">
        <f t="shared" si="382"/>
        <v>0</v>
      </c>
      <c r="GM567" s="21">
        <f t="shared" si="383"/>
        <v>0</v>
      </c>
      <c r="GN567" s="21">
        <f t="shared" si="150"/>
        <v>0</v>
      </c>
      <c r="GO567" s="21">
        <f t="shared" si="150"/>
        <v>0</v>
      </c>
      <c r="GP567" s="21">
        <f t="shared" si="384"/>
        <v>0</v>
      </c>
      <c r="GQ567" s="21">
        <f t="shared" si="151"/>
        <v>0</v>
      </c>
      <c r="GR567" s="21">
        <f t="shared" si="151"/>
        <v>0</v>
      </c>
      <c r="GS567" s="23"/>
      <c r="GT567" s="23"/>
      <c r="GU567" s="23"/>
      <c r="GV567" s="21">
        <f t="shared" si="385"/>
        <v>0</v>
      </c>
      <c r="GW567" s="21">
        <f t="shared" si="386"/>
        <v>0</v>
      </c>
      <c r="GX567" s="21">
        <f t="shared" si="387"/>
        <v>0</v>
      </c>
      <c r="GY567" s="21">
        <f t="shared" si="388"/>
        <v>0</v>
      </c>
      <c r="GZ567" s="21">
        <f t="shared" si="389"/>
        <v>0</v>
      </c>
      <c r="HA567" s="21">
        <f t="shared" si="390"/>
        <v>0</v>
      </c>
      <c r="HB567" s="21">
        <f t="shared" si="391"/>
        <v>49413.64</v>
      </c>
      <c r="HC567" s="21">
        <f t="shared" si="392"/>
        <v>51655.37</v>
      </c>
      <c r="HD567" s="21">
        <f t="shared" si="393"/>
        <v>54595.87</v>
      </c>
      <c r="HE567" s="21">
        <f t="shared" si="394"/>
        <v>20990.13</v>
      </c>
      <c r="HF567" s="21">
        <f t="shared" si="395"/>
        <v>20944.89</v>
      </c>
      <c r="HG567" s="21">
        <f t="shared" si="396"/>
        <v>20146.38</v>
      </c>
      <c r="HH567" s="21">
        <f t="shared" si="397"/>
        <v>0</v>
      </c>
      <c r="HI567" s="21">
        <f t="shared" si="152"/>
        <v>0</v>
      </c>
      <c r="HJ567" s="21">
        <f t="shared" si="152"/>
        <v>0</v>
      </c>
      <c r="HK567" s="21">
        <f t="shared" si="398"/>
        <v>0</v>
      </c>
      <c r="HL567" s="21">
        <f t="shared" si="153"/>
        <v>0</v>
      </c>
      <c r="HM567" s="21">
        <f t="shared" si="153"/>
        <v>0</v>
      </c>
      <c r="HN567" s="110"/>
      <c r="HO567" s="110"/>
      <c r="HP567" s="110"/>
      <c r="HQ567" s="21">
        <f t="shared" si="399"/>
        <v>0</v>
      </c>
      <c r="HR567" s="21">
        <f t="shared" si="400"/>
        <v>0</v>
      </c>
      <c r="HS567" s="21">
        <f t="shared" si="401"/>
        <v>0</v>
      </c>
      <c r="HT567" s="21">
        <f t="shared" si="402"/>
        <v>0</v>
      </c>
      <c r="HU567" s="21">
        <f t="shared" si="403"/>
        <v>0</v>
      </c>
      <c r="HV567" s="21">
        <f t="shared" si="404"/>
        <v>0</v>
      </c>
      <c r="HW567" s="21">
        <f t="shared" si="405"/>
        <v>50788.72</v>
      </c>
      <c r="HX567" s="21">
        <f t="shared" si="406"/>
        <v>52232.29</v>
      </c>
      <c r="HY567" s="21">
        <f t="shared" si="407"/>
        <v>55618.38</v>
      </c>
      <c r="HZ567" s="21">
        <f t="shared" si="408"/>
        <v>24990.7</v>
      </c>
      <c r="IA567" s="21">
        <f t="shared" si="409"/>
        <v>20356.169999999998</v>
      </c>
      <c r="IB567" s="21">
        <f t="shared" si="410"/>
        <v>19343.48</v>
      </c>
      <c r="IC567" s="21">
        <f t="shared" si="411"/>
        <v>0</v>
      </c>
      <c r="ID567" s="21">
        <f t="shared" si="154"/>
        <v>0</v>
      </c>
      <c r="IE567" s="21">
        <f t="shared" si="154"/>
        <v>0</v>
      </c>
      <c r="IF567" s="21">
        <f t="shared" si="412"/>
        <v>0</v>
      </c>
      <c r="IG567" s="21">
        <f t="shared" si="155"/>
        <v>0</v>
      </c>
      <c r="IH567" s="21">
        <f t="shared" si="155"/>
        <v>0</v>
      </c>
      <c r="II567" s="23"/>
      <c r="IJ567" s="23"/>
      <c r="IK567" s="23"/>
      <c r="IL567" s="21">
        <f t="shared" si="413"/>
        <v>0</v>
      </c>
      <c r="IM567" s="21">
        <f t="shared" si="414"/>
        <v>0</v>
      </c>
      <c r="IN567" s="21">
        <f t="shared" si="415"/>
        <v>0</v>
      </c>
      <c r="IO567" s="21">
        <f t="shared" si="416"/>
        <v>0</v>
      </c>
      <c r="IP567" s="21">
        <f t="shared" si="417"/>
        <v>0</v>
      </c>
      <c r="IQ567" s="21">
        <f t="shared" si="418"/>
        <v>0</v>
      </c>
      <c r="IR567" s="21">
        <f t="shared" si="419"/>
        <v>49436.26</v>
      </c>
      <c r="IS567" s="21">
        <f t="shared" si="420"/>
        <v>51851.18</v>
      </c>
      <c r="IT567" s="21">
        <f t="shared" si="421"/>
        <v>54942.94</v>
      </c>
      <c r="IU567" s="21">
        <f t="shared" si="422"/>
        <v>21690.01</v>
      </c>
      <c r="IV567" s="21">
        <f t="shared" si="423"/>
        <v>18971.919999999998</v>
      </c>
      <c r="IW567" s="21">
        <f t="shared" si="424"/>
        <v>17996.36</v>
      </c>
      <c r="IX567" s="21">
        <f t="shared" si="425"/>
        <v>0</v>
      </c>
      <c r="IY567" s="21">
        <f t="shared" si="156"/>
        <v>0</v>
      </c>
      <c r="IZ567" s="21">
        <f t="shared" si="156"/>
        <v>0</v>
      </c>
      <c r="JA567" s="21">
        <f t="shared" si="426"/>
        <v>0</v>
      </c>
      <c r="JB567" s="21">
        <f t="shared" si="157"/>
        <v>0</v>
      </c>
      <c r="JC567" s="21">
        <f t="shared" si="157"/>
        <v>0</v>
      </c>
      <c r="JD567" s="23"/>
      <c r="JE567" s="23"/>
      <c r="JF567" s="23"/>
      <c r="JG567" s="21">
        <f t="shared" si="427"/>
        <v>0</v>
      </c>
      <c r="JH567" s="21">
        <f t="shared" si="428"/>
        <v>0</v>
      </c>
      <c r="JI567" s="21">
        <f t="shared" si="429"/>
        <v>0</v>
      </c>
      <c r="JJ567" s="21">
        <f t="shared" si="430"/>
        <v>0</v>
      </c>
      <c r="JK567" s="21">
        <f t="shared" si="431"/>
        <v>0</v>
      </c>
      <c r="JL567" s="21">
        <f t="shared" si="432"/>
        <v>0</v>
      </c>
      <c r="JM567" s="21">
        <f t="shared" si="433"/>
        <v>49439.65</v>
      </c>
      <c r="JN567" s="21">
        <f t="shared" si="434"/>
        <v>51703.53</v>
      </c>
      <c r="JO567" s="21">
        <f t="shared" si="435"/>
        <v>54679.57</v>
      </c>
      <c r="JP567" s="21">
        <f t="shared" si="436"/>
        <v>29653.26</v>
      </c>
      <c r="JQ567" s="21">
        <f t="shared" si="437"/>
        <v>26598.81</v>
      </c>
      <c r="JR567" s="21">
        <f t="shared" si="438"/>
        <v>26010.39</v>
      </c>
      <c r="JS567" s="21">
        <f t="shared" si="439"/>
        <v>0</v>
      </c>
      <c r="JT567" s="21">
        <f t="shared" si="158"/>
        <v>0</v>
      </c>
      <c r="JU567" s="21">
        <f t="shared" si="158"/>
        <v>0</v>
      </c>
      <c r="JV567" s="21">
        <f t="shared" si="440"/>
        <v>0</v>
      </c>
      <c r="JW567" s="21">
        <f t="shared" si="159"/>
        <v>0</v>
      </c>
      <c r="JX567" s="21">
        <f t="shared" si="159"/>
        <v>0</v>
      </c>
      <c r="JY567" s="23"/>
      <c r="JZ567" s="23"/>
      <c r="KA567" s="23"/>
      <c r="KB567" s="21">
        <f t="shared" si="441"/>
        <v>0</v>
      </c>
      <c r="KC567" s="21">
        <f t="shared" si="442"/>
        <v>0</v>
      </c>
      <c r="KD567" s="21">
        <f t="shared" si="443"/>
        <v>0</v>
      </c>
      <c r="KE567" s="21">
        <f t="shared" si="444"/>
        <v>0</v>
      </c>
      <c r="KF567" s="21">
        <f t="shared" si="445"/>
        <v>0</v>
      </c>
      <c r="KG567" s="21">
        <f t="shared" si="446"/>
        <v>0</v>
      </c>
      <c r="KH567" s="21">
        <f t="shared" si="447"/>
        <v>49469.98</v>
      </c>
      <c r="KI567" s="21">
        <f t="shared" si="448"/>
        <v>52278.04</v>
      </c>
      <c r="KJ567" s="21">
        <f t="shared" si="449"/>
        <v>55699.47</v>
      </c>
      <c r="KK567" s="21">
        <f t="shared" si="450"/>
        <v>20835.68</v>
      </c>
      <c r="KL567" s="21">
        <f t="shared" si="451"/>
        <v>18214.55</v>
      </c>
      <c r="KM567" s="21">
        <f t="shared" si="452"/>
        <v>17331.38</v>
      </c>
      <c r="KN567" s="21">
        <f t="shared" si="453"/>
        <v>0</v>
      </c>
      <c r="KO567" s="21">
        <f t="shared" si="160"/>
        <v>0</v>
      </c>
      <c r="KP567" s="21">
        <f t="shared" si="160"/>
        <v>0</v>
      </c>
      <c r="KQ567" s="21">
        <f t="shared" si="454"/>
        <v>0</v>
      </c>
      <c r="KR567" s="21">
        <f t="shared" si="161"/>
        <v>0</v>
      </c>
      <c r="KS567" s="21">
        <f t="shared" si="161"/>
        <v>0</v>
      </c>
      <c r="KT567" s="23"/>
      <c r="KU567" s="23"/>
      <c r="KV567" s="23"/>
      <c r="KW567" s="21">
        <f t="shared" si="455"/>
        <v>0</v>
      </c>
      <c r="KX567" s="21">
        <f t="shared" si="456"/>
        <v>0</v>
      </c>
      <c r="KY567" s="21">
        <f t="shared" si="457"/>
        <v>0</v>
      </c>
      <c r="KZ567" s="21">
        <f t="shared" si="458"/>
        <v>0</v>
      </c>
      <c r="LA567" s="21">
        <f t="shared" si="459"/>
        <v>0</v>
      </c>
      <c r="LB567" s="21">
        <f t="shared" si="460"/>
        <v>0</v>
      </c>
      <c r="LC567" s="21">
        <f t="shared" si="461"/>
        <v>49458.55</v>
      </c>
      <c r="LD567" s="21">
        <f t="shared" si="462"/>
        <v>51922.86</v>
      </c>
      <c r="LE567" s="21">
        <f t="shared" si="463"/>
        <v>55070.07</v>
      </c>
      <c r="LF567" s="21">
        <f t="shared" si="464"/>
        <v>18914.810000000001</v>
      </c>
      <c r="LG567" s="21">
        <f t="shared" si="465"/>
        <v>16497.97</v>
      </c>
      <c r="LH567" s="21">
        <f t="shared" si="466"/>
        <v>15904.72</v>
      </c>
      <c r="LI567" s="21">
        <f t="shared" si="467"/>
        <v>0</v>
      </c>
      <c r="LJ567" s="21">
        <f t="shared" si="162"/>
        <v>0</v>
      </c>
      <c r="LK567" s="21">
        <f t="shared" si="162"/>
        <v>0</v>
      </c>
      <c r="LL567" s="21">
        <f t="shared" si="468"/>
        <v>0</v>
      </c>
      <c r="LM567" s="21">
        <f t="shared" si="163"/>
        <v>0</v>
      </c>
      <c r="LN567" s="21">
        <f t="shared" si="163"/>
        <v>0</v>
      </c>
      <c r="LO567" s="23">
        <v>69</v>
      </c>
      <c r="LP567" s="23">
        <v>68</v>
      </c>
      <c r="LQ567" s="23">
        <v>68</v>
      </c>
      <c r="LR567" s="21">
        <f t="shared" si="469"/>
        <v>3399561</v>
      </c>
      <c r="LS567" s="21">
        <f t="shared" si="470"/>
        <v>3381776</v>
      </c>
      <c r="LT567" s="21">
        <f t="shared" si="471"/>
        <v>3430056</v>
      </c>
      <c r="LU567" s="21">
        <f t="shared" si="472"/>
        <v>3026297.91</v>
      </c>
      <c r="LV567" s="21">
        <f t="shared" si="473"/>
        <v>3027794.52</v>
      </c>
      <c r="LW567" s="21">
        <f t="shared" si="474"/>
        <v>3081786.52</v>
      </c>
      <c r="LX567" s="21">
        <f t="shared" si="475"/>
        <v>49443.65</v>
      </c>
      <c r="LY567" s="21">
        <f t="shared" si="476"/>
        <v>51925.82</v>
      </c>
      <c r="LZ567" s="21">
        <f t="shared" si="477"/>
        <v>55074.77</v>
      </c>
      <c r="MA567" s="21">
        <f t="shared" si="478"/>
        <v>25007.89</v>
      </c>
      <c r="MB567" s="21">
        <f t="shared" si="479"/>
        <v>23117.599999999999</v>
      </c>
      <c r="MC567" s="21">
        <f t="shared" si="480"/>
        <v>22369.98</v>
      </c>
      <c r="MD567" s="21">
        <f t="shared" si="481"/>
        <v>3411611.85</v>
      </c>
      <c r="ME567" s="21">
        <f t="shared" si="164"/>
        <v>3530955.76</v>
      </c>
      <c r="MF567" s="21">
        <f t="shared" si="164"/>
        <v>3745084.36</v>
      </c>
      <c r="MG567" s="21">
        <f t="shared" si="482"/>
        <v>1725544.41</v>
      </c>
      <c r="MH567" s="21">
        <f t="shared" si="165"/>
        <v>1571996.8</v>
      </c>
      <c r="MI567" s="21">
        <f t="shared" si="165"/>
        <v>1521158.64</v>
      </c>
      <c r="MJ567" s="23"/>
      <c r="MK567" s="23"/>
      <c r="ML567" s="23"/>
      <c r="MM567" s="21">
        <f t="shared" si="483"/>
        <v>0</v>
      </c>
      <c r="MN567" s="21">
        <f t="shared" si="484"/>
        <v>0</v>
      </c>
      <c r="MO567" s="21">
        <f t="shared" si="485"/>
        <v>0</v>
      </c>
      <c r="MP567" s="21">
        <f t="shared" si="486"/>
        <v>0</v>
      </c>
      <c r="MQ567" s="21">
        <f t="shared" si="487"/>
        <v>0</v>
      </c>
      <c r="MR567" s="21">
        <f t="shared" si="488"/>
        <v>0</v>
      </c>
      <c r="MS567" s="21">
        <f t="shared" si="489"/>
        <v>49451.93</v>
      </c>
      <c r="MT567" s="21">
        <f t="shared" si="490"/>
        <v>52161.71</v>
      </c>
      <c r="MU567" s="21">
        <f t="shared" si="491"/>
        <v>55493.5</v>
      </c>
      <c r="MV567" s="21">
        <f t="shared" si="492"/>
        <v>29190.33</v>
      </c>
      <c r="MW567" s="21">
        <f t="shared" si="493"/>
        <v>26218.33</v>
      </c>
      <c r="MX567" s="21">
        <f t="shared" si="494"/>
        <v>24865.919999999998</v>
      </c>
      <c r="MY567" s="21">
        <f t="shared" si="495"/>
        <v>0</v>
      </c>
      <c r="MZ567" s="21">
        <f t="shared" si="166"/>
        <v>0</v>
      </c>
      <c r="NA567" s="21">
        <f t="shared" si="166"/>
        <v>0</v>
      </c>
      <c r="NB567" s="21">
        <f t="shared" si="496"/>
        <v>0</v>
      </c>
      <c r="NC567" s="21">
        <f t="shared" si="167"/>
        <v>0</v>
      </c>
      <c r="ND567" s="21">
        <f t="shared" si="167"/>
        <v>0</v>
      </c>
      <c r="NE567" s="23"/>
      <c r="NF567" s="23"/>
      <c r="NG567" s="23"/>
      <c r="NH567" s="21">
        <f t="shared" si="497"/>
        <v>0</v>
      </c>
      <c r="NI567" s="21">
        <f t="shared" si="498"/>
        <v>0</v>
      </c>
      <c r="NJ567" s="21">
        <f t="shared" si="499"/>
        <v>0</v>
      </c>
      <c r="NK567" s="21">
        <f t="shared" si="500"/>
        <v>0</v>
      </c>
      <c r="NL567" s="21">
        <f t="shared" si="501"/>
        <v>0</v>
      </c>
      <c r="NM567" s="21">
        <f t="shared" si="502"/>
        <v>0</v>
      </c>
      <c r="NN567" s="21">
        <f t="shared" si="503"/>
        <v>49422.11</v>
      </c>
      <c r="NO567" s="21">
        <f t="shared" si="504"/>
        <v>51595.68</v>
      </c>
      <c r="NP567" s="21">
        <f t="shared" si="505"/>
        <v>54489.73</v>
      </c>
      <c r="NQ567" s="21">
        <f t="shared" si="506"/>
        <v>15164.12</v>
      </c>
      <c r="NR567" s="21">
        <f t="shared" si="507"/>
        <v>16727.099999999999</v>
      </c>
      <c r="NS567" s="21">
        <f t="shared" si="508"/>
        <v>15983.06</v>
      </c>
      <c r="NT567" s="21">
        <f t="shared" si="509"/>
        <v>0</v>
      </c>
      <c r="NU567" s="21">
        <f t="shared" si="168"/>
        <v>0</v>
      </c>
      <c r="NV567" s="21">
        <f t="shared" si="168"/>
        <v>0</v>
      </c>
      <c r="NW567" s="21">
        <f t="shared" si="510"/>
        <v>0</v>
      </c>
      <c r="NX567" s="21">
        <f t="shared" si="169"/>
        <v>0</v>
      </c>
      <c r="NY567" s="21">
        <f t="shared" si="169"/>
        <v>0</v>
      </c>
      <c r="NZ567" s="23"/>
      <c r="OA567" s="23"/>
      <c r="OB567" s="23"/>
      <c r="OC567" s="21">
        <f t="shared" si="511"/>
        <v>0</v>
      </c>
      <c r="OD567" s="21">
        <f t="shared" si="512"/>
        <v>0</v>
      </c>
      <c r="OE567" s="21">
        <f t="shared" si="513"/>
        <v>0</v>
      </c>
      <c r="OF567" s="21">
        <f t="shared" si="514"/>
        <v>0</v>
      </c>
      <c r="OG567" s="21">
        <f t="shared" si="515"/>
        <v>0</v>
      </c>
      <c r="OH567" s="21">
        <f t="shared" si="516"/>
        <v>0</v>
      </c>
      <c r="OI567" s="21">
        <f t="shared" si="517"/>
        <v>49445.26</v>
      </c>
      <c r="OJ567" s="21">
        <f t="shared" si="518"/>
        <v>52252.94</v>
      </c>
      <c r="OK567" s="21">
        <f t="shared" si="519"/>
        <v>55655.56</v>
      </c>
      <c r="OL567" s="21">
        <f t="shared" si="520"/>
        <v>26521.41</v>
      </c>
      <c r="OM567" s="21">
        <f t="shared" si="521"/>
        <v>24525.83</v>
      </c>
      <c r="ON567" s="21">
        <f t="shared" si="522"/>
        <v>23638.26</v>
      </c>
      <c r="OO567" s="21">
        <f t="shared" si="523"/>
        <v>0</v>
      </c>
      <c r="OP567" s="21">
        <f t="shared" si="170"/>
        <v>0</v>
      </c>
      <c r="OQ567" s="21">
        <f t="shared" si="170"/>
        <v>0</v>
      </c>
      <c r="OR567" s="21">
        <f t="shared" si="524"/>
        <v>0</v>
      </c>
      <c r="OS567" s="21">
        <f t="shared" si="171"/>
        <v>0</v>
      </c>
      <c r="OT567" s="21">
        <f t="shared" si="171"/>
        <v>0</v>
      </c>
      <c r="OU567" s="23"/>
      <c r="OV567" s="23"/>
      <c r="OW567" s="23"/>
      <c r="OX567" s="21">
        <f t="shared" si="525"/>
        <v>0</v>
      </c>
      <c r="OY567" s="21">
        <f t="shared" si="526"/>
        <v>0</v>
      </c>
      <c r="OZ567" s="21">
        <f t="shared" si="527"/>
        <v>0</v>
      </c>
      <c r="PA567" s="21">
        <f t="shared" si="528"/>
        <v>0</v>
      </c>
      <c r="PB567" s="21">
        <f t="shared" si="529"/>
        <v>0</v>
      </c>
      <c r="PC567" s="21">
        <f t="shared" si="530"/>
        <v>0</v>
      </c>
      <c r="PD567" s="21">
        <f t="shared" si="531"/>
        <v>49441.31</v>
      </c>
      <c r="PE567" s="21">
        <f t="shared" si="532"/>
        <v>51935.31</v>
      </c>
      <c r="PF567" s="21">
        <f t="shared" si="533"/>
        <v>55089.72</v>
      </c>
      <c r="PG567" s="21">
        <f t="shared" si="534"/>
        <v>21024.49</v>
      </c>
      <c r="PH567" s="21">
        <f t="shared" si="535"/>
        <v>19173.05</v>
      </c>
      <c r="PI567" s="21">
        <f t="shared" si="536"/>
        <v>18536</v>
      </c>
      <c r="PJ567" s="21">
        <f t="shared" si="537"/>
        <v>0</v>
      </c>
      <c r="PK567" s="21">
        <f t="shared" si="172"/>
        <v>0</v>
      </c>
      <c r="PL567" s="21">
        <f t="shared" si="172"/>
        <v>0</v>
      </c>
      <c r="PM567" s="21">
        <f t="shared" si="538"/>
        <v>0</v>
      </c>
      <c r="PN567" s="21">
        <f t="shared" si="173"/>
        <v>0</v>
      </c>
      <c r="PO567" s="21">
        <f t="shared" si="173"/>
        <v>0</v>
      </c>
      <c r="PP567" s="23"/>
      <c r="PQ567" s="23"/>
      <c r="PR567" s="23"/>
      <c r="PS567" s="21">
        <f t="shared" si="539"/>
        <v>0</v>
      </c>
      <c r="PT567" s="21">
        <f t="shared" si="540"/>
        <v>0</v>
      </c>
      <c r="PU567" s="21">
        <f t="shared" si="541"/>
        <v>0</v>
      </c>
      <c r="PV567" s="21">
        <f t="shared" si="542"/>
        <v>0</v>
      </c>
      <c r="PW567" s="21">
        <f t="shared" si="543"/>
        <v>0</v>
      </c>
      <c r="PX567" s="21">
        <f t="shared" si="544"/>
        <v>0</v>
      </c>
      <c r="PY567" s="21">
        <f t="shared" si="545"/>
        <v>49465.25</v>
      </c>
      <c r="PZ567" s="21">
        <f t="shared" si="546"/>
        <v>52294.58</v>
      </c>
      <c r="QA567" s="21">
        <f t="shared" si="547"/>
        <v>55728.22</v>
      </c>
      <c r="QB567" s="21">
        <f t="shared" si="548"/>
        <v>24002.36</v>
      </c>
      <c r="QC567" s="21">
        <f t="shared" si="549"/>
        <v>22082.880000000001</v>
      </c>
      <c r="QD567" s="21">
        <f t="shared" si="550"/>
        <v>21256.89</v>
      </c>
      <c r="QE567" s="21">
        <f t="shared" si="551"/>
        <v>0</v>
      </c>
      <c r="QF567" s="21">
        <f t="shared" si="174"/>
        <v>0</v>
      </c>
      <c r="QG567" s="21">
        <f t="shared" si="174"/>
        <v>0</v>
      </c>
      <c r="QH567" s="21">
        <f t="shared" si="552"/>
        <v>0</v>
      </c>
      <c r="QI567" s="21">
        <f t="shared" si="175"/>
        <v>0</v>
      </c>
      <c r="QJ567" s="21">
        <f t="shared" si="175"/>
        <v>0</v>
      </c>
      <c r="QK567" s="23"/>
      <c r="QL567" s="23"/>
      <c r="QM567" s="23"/>
      <c r="QN567" s="21">
        <f t="shared" si="553"/>
        <v>0</v>
      </c>
      <c r="QO567" s="21">
        <f t="shared" si="554"/>
        <v>0</v>
      </c>
      <c r="QP567" s="21">
        <f t="shared" si="555"/>
        <v>0</v>
      </c>
      <c r="QQ567" s="21">
        <f t="shared" si="556"/>
        <v>0</v>
      </c>
      <c r="QR567" s="21">
        <f t="shared" si="557"/>
        <v>0</v>
      </c>
      <c r="QS567" s="21">
        <f t="shared" si="558"/>
        <v>0</v>
      </c>
      <c r="QT567" s="21">
        <f t="shared" si="559"/>
        <v>49430.91</v>
      </c>
      <c r="QU567" s="21">
        <f t="shared" si="560"/>
        <v>51821.11</v>
      </c>
      <c r="QV567" s="21">
        <f t="shared" si="561"/>
        <v>54889.34</v>
      </c>
      <c r="QW567" s="21">
        <f t="shared" si="562"/>
        <v>20715.2</v>
      </c>
      <c r="QX567" s="21">
        <f t="shared" si="563"/>
        <v>20606.77</v>
      </c>
      <c r="QY567" s="21">
        <f t="shared" si="564"/>
        <v>19528.91</v>
      </c>
      <c r="QZ567" s="21">
        <f t="shared" si="565"/>
        <v>0</v>
      </c>
      <c r="RA567" s="21">
        <f t="shared" si="176"/>
        <v>0</v>
      </c>
      <c r="RB567" s="21">
        <f t="shared" si="176"/>
        <v>0</v>
      </c>
      <c r="RC567" s="21">
        <f t="shared" si="566"/>
        <v>0</v>
      </c>
      <c r="RD567" s="21">
        <f t="shared" si="177"/>
        <v>0</v>
      </c>
      <c r="RE567" s="21">
        <f t="shared" si="177"/>
        <v>0</v>
      </c>
      <c r="RF567" s="23">
        <v>31</v>
      </c>
      <c r="RG567" s="23">
        <v>28</v>
      </c>
      <c r="RH567" s="23">
        <v>28</v>
      </c>
      <c r="RI567" s="21">
        <f t="shared" si="567"/>
        <v>1527339</v>
      </c>
      <c r="RJ567" s="21">
        <f t="shared" si="568"/>
        <v>1392496</v>
      </c>
      <c r="RK567" s="21">
        <f t="shared" si="569"/>
        <v>1412376</v>
      </c>
      <c r="RL567" s="21">
        <f t="shared" si="570"/>
        <v>1359641.09</v>
      </c>
      <c r="RM567" s="21">
        <f t="shared" si="571"/>
        <v>1246738.92</v>
      </c>
      <c r="RN567" s="21">
        <f t="shared" si="572"/>
        <v>1268970.92</v>
      </c>
      <c r="RO567" s="21">
        <f t="shared" si="573"/>
        <v>49432.92</v>
      </c>
      <c r="RP567" s="21">
        <f t="shared" si="574"/>
        <v>52041</v>
      </c>
      <c r="RQ567" s="21">
        <f t="shared" si="575"/>
        <v>55279.1</v>
      </c>
      <c r="RR567" s="21">
        <f t="shared" si="576"/>
        <v>14133.17</v>
      </c>
      <c r="RS567" s="21">
        <f t="shared" si="577"/>
        <v>15240.81</v>
      </c>
      <c r="RT567" s="21">
        <f t="shared" si="578"/>
        <v>14419.44</v>
      </c>
      <c r="RU567" s="21">
        <f t="shared" si="579"/>
        <v>1532420.52</v>
      </c>
      <c r="RV567" s="21">
        <f t="shared" si="178"/>
        <v>1457148</v>
      </c>
      <c r="RW567" s="21">
        <f t="shared" si="178"/>
        <v>1547814.8</v>
      </c>
      <c r="RX567" s="21">
        <f t="shared" si="580"/>
        <v>438128.27</v>
      </c>
      <c r="RY567" s="21">
        <f t="shared" si="179"/>
        <v>426742.68</v>
      </c>
      <c r="RZ567" s="21">
        <f t="shared" si="179"/>
        <v>403744.32</v>
      </c>
      <c r="SA567" s="23"/>
      <c r="SB567" s="23"/>
      <c r="SC567" s="23"/>
      <c r="SD567" s="21">
        <f t="shared" si="581"/>
        <v>0</v>
      </c>
      <c r="SE567" s="21">
        <f t="shared" si="582"/>
        <v>0</v>
      </c>
      <c r="SF567" s="21">
        <f t="shared" si="583"/>
        <v>0</v>
      </c>
      <c r="SG567" s="21">
        <f t="shared" si="584"/>
        <v>0</v>
      </c>
      <c r="SH567" s="21">
        <f t="shared" si="585"/>
        <v>0</v>
      </c>
      <c r="SI567" s="21">
        <f t="shared" si="586"/>
        <v>0</v>
      </c>
      <c r="SJ567" s="21">
        <f t="shared" si="587"/>
        <v>51462.66</v>
      </c>
      <c r="SK567" s="21">
        <f t="shared" si="588"/>
        <v>51257.72</v>
      </c>
      <c r="SL567" s="21">
        <f t="shared" si="589"/>
        <v>53888.4</v>
      </c>
      <c r="SM567" s="21">
        <f t="shared" si="590"/>
        <v>21807.18</v>
      </c>
      <c r="SN567" s="21">
        <f t="shared" si="591"/>
        <v>18777.63</v>
      </c>
      <c r="SO567" s="21">
        <f t="shared" si="592"/>
        <v>17919.25</v>
      </c>
      <c r="SP567" s="21">
        <f t="shared" si="593"/>
        <v>0</v>
      </c>
      <c r="SQ567" s="21">
        <f t="shared" si="180"/>
        <v>0</v>
      </c>
      <c r="SR567" s="21">
        <f t="shared" si="180"/>
        <v>0</v>
      </c>
      <c r="SS567" s="21">
        <f t="shared" si="594"/>
        <v>0</v>
      </c>
      <c r="ST567" s="21">
        <f t="shared" si="181"/>
        <v>0</v>
      </c>
      <c r="SU567" s="21">
        <f t="shared" si="181"/>
        <v>0</v>
      </c>
      <c r="SV567" s="23"/>
      <c r="SW567" s="23"/>
      <c r="SX567" s="23"/>
      <c r="SY567" s="21">
        <f t="shared" si="596"/>
        <v>0</v>
      </c>
      <c r="SZ567" s="21">
        <f t="shared" si="597"/>
        <v>0</v>
      </c>
      <c r="TA567" s="21">
        <f t="shared" si="598"/>
        <v>0</v>
      </c>
      <c r="TB567" s="21">
        <f t="shared" si="599"/>
        <v>0</v>
      </c>
      <c r="TC567" s="21">
        <f t="shared" si="600"/>
        <v>0</v>
      </c>
      <c r="TD567" s="21">
        <f t="shared" si="601"/>
        <v>0</v>
      </c>
      <c r="TE567" s="21">
        <f t="shared" si="602"/>
        <v>52882.66</v>
      </c>
      <c r="TF567" s="21">
        <f t="shared" si="603"/>
        <v>52287.5</v>
      </c>
      <c r="TG567" s="21">
        <f t="shared" si="604"/>
        <v>55716.3</v>
      </c>
      <c r="TH567" s="21">
        <f t="shared" si="605"/>
        <v>23319.91</v>
      </c>
      <c r="TI567" s="21">
        <f t="shared" si="606"/>
        <v>19889.07</v>
      </c>
      <c r="TJ567" s="21">
        <f t="shared" si="607"/>
        <v>19159.509999999998</v>
      </c>
      <c r="TK567" s="21">
        <f t="shared" si="608"/>
        <v>0</v>
      </c>
      <c r="TL567" s="21">
        <f t="shared" si="182"/>
        <v>0</v>
      </c>
      <c r="TM567" s="21">
        <f t="shared" si="182"/>
        <v>0</v>
      </c>
      <c r="TN567" s="21">
        <f t="shared" si="609"/>
        <v>0</v>
      </c>
      <c r="TO567" s="21">
        <f t="shared" si="183"/>
        <v>0</v>
      </c>
      <c r="TP567" s="21">
        <f t="shared" si="183"/>
        <v>0</v>
      </c>
      <c r="TQ567" s="23"/>
      <c r="TR567" s="23"/>
      <c r="TS567" s="23"/>
      <c r="TT567" s="21">
        <f t="shared" si="610"/>
        <v>0</v>
      </c>
      <c r="TU567" s="21">
        <f t="shared" si="611"/>
        <v>0</v>
      </c>
      <c r="TV567" s="21">
        <f t="shared" si="612"/>
        <v>0</v>
      </c>
      <c r="TW567" s="21">
        <f t="shared" si="613"/>
        <v>0</v>
      </c>
      <c r="TX567" s="21">
        <f t="shared" si="614"/>
        <v>0</v>
      </c>
      <c r="TY567" s="21">
        <f t="shared" si="615"/>
        <v>0</v>
      </c>
      <c r="TZ567" s="21">
        <f t="shared" si="616"/>
        <v>53145.9</v>
      </c>
      <c r="UA567" s="21">
        <f t="shared" si="617"/>
        <v>52041.63</v>
      </c>
      <c r="UB567" s="21">
        <f t="shared" si="618"/>
        <v>55280.78</v>
      </c>
      <c r="UC567" s="21">
        <f t="shared" si="619"/>
        <v>23938.15</v>
      </c>
      <c r="UD567" s="21">
        <f t="shared" si="620"/>
        <v>21064.59</v>
      </c>
      <c r="UE567" s="21">
        <f t="shared" si="621"/>
        <v>20082.96</v>
      </c>
      <c r="UF567" s="21">
        <f t="shared" si="622"/>
        <v>0</v>
      </c>
      <c r="UG567" s="21">
        <f t="shared" si="184"/>
        <v>0</v>
      </c>
      <c r="UH567" s="21">
        <f t="shared" si="184"/>
        <v>0</v>
      </c>
      <c r="UI567" s="21">
        <f t="shared" si="623"/>
        <v>0</v>
      </c>
      <c r="UJ567" s="21">
        <f t="shared" si="185"/>
        <v>0</v>
      </c>
      <c r="UK567" s="21">
        <f t="shared" si="185"/>
        <v>0</v>
      </c>
      <c r="UL567" s="23"/>
      <c r="UM567" s="23"/>
      <c r="UN567" s="23"/>
      <c r="UO567" s="21">
        <f t="shared" si="624"/>
        <v>0</v>
      </c>
      <c r="UP567" s="21">
        <f t="shared" si="625"/>
        <v>0</v>
      </c>
      <c r="UQ567" s="21">
        <f t="shared" si="626"/>
        <v>0</v>
      </c>
      <c r="UR567" s="21">
        <f t="shared" si="627"/>
        <v>0</v>
      </c>
      <c r="US567" s="21">
        <f t="shared" si="628"/>
        <v>0</v>
      </c>
      <c r="UT567" s="21">
        <f t="shared" si="629"/>
        <v>0</v>
      </c>
      <c r="UU567" s="21">
        <f t="shared" si="630"/>
        <v>51587.55</v>
      </c>
      <c r="UV567" s="21">
        <f t="shared" si="631"/>
        <v>52235.95</v>
      </c>
      <c r="UW567" s="21">
        <f t="shared" si="632"/>
        <v>55624.46</v>
      </c>
      <c r="UX567" s="21">
        <f t="shared" si="633"/>
        <v>22910.66</v>
      </c>
      <c r="UY567" s="21">
        <f t="shared" si="634"/>
        <v>20849.759999999998</v>
      </c>
      <c r="UZ567" s="21">
        <f t="shared" si="635"/>
        <v>19697.68</v>
      </c>
      <c r="VA567" s="21">
        <f t="shared" si="636"/>
        <v>0</v>
      </c>
      <c r="VB567" s="21">
        <f t="shared" si="186"/>
        <v>0</v>
      </c>
      <c r="VC567" s="21">
        <f t="shared" si="186"/>
        <v>0</v>
      </c>
      <c r="VD567" s="21">
        <f t="shared" si="637"/>
        <v>0</v>
      </c>
      <c r="VE567" s="21">
        <f t="shared" si="187"/>
        <v>0</v>
      </c>
      <c r="VF567" s="21">
        <f t="shared" si="187"/>
        <v>0</v>
      </c>
      <c r="VG567" s="23"/>
      <c r="VH567" s="23"/>
      <c r="VI567" s="23"/>
      <c r="VJ567" s="21">
        <f t="shared" si="639"/>
        <v>0</v>
      </c>
      <c r="VK567" s="21">
        <f t="shared" si="640"/>
        <v>0</v>
      </c>
      <c r="VL567" s="21">
        <f t="shared" si="641"/>
        <v>0</v>
      </c>
      <c r="VM567" s="21">
        <f t="shared" si="642"/>
        <v>0</v>
      </c>
      <c r="VN567" s="21">
        <f t="shared" si="643"/>
        <v>0</v>
      </c>
      <c r="VO567" s="21">
        <f t="shared" si="644"/>
        <v>0</v>
      </c>
      <c r="VP567" s="21">
        <f t="shared" si="645"/>
        <v>0</v>
      </c>
      <c r="VQ567" s="21">
        <f t="shared" si="646"/>
        <v>0</v>
      </c>
      <c r="VR567" s="21">
        <f t="shared" si="647"/>
        <v>0</v>
      </c>
      <c r="VS567" s="21">
        <f t="shared" si="648"/>
        <v>0</v>
      </c>
      <c r="VT567" s="21">
        <f t="shared" si="649"/>
        <v>0</v>
      </c>
      <c r="VU567" s="21">
        <f t="shared" si="650"/>
        <v>0</v>
      </c>
      <c r="VV567" s="21">
        <f t="shared" si="651"/>
        <v>0</v>
      </c>
      <c r="VW567" s="21">
        <f t="shared" si="189"/>
        <v>0</v>
      </c>
      <c r="VX567" s="21">
        <f t="shared" si="189"/>
        <v>0</v>
      </c>
      <c r="VY567" s="21">
        <f t="shared" si="652"/>
        <v>0</v>
      </c>
      <c r="VZ567" s="21">
        <f t="shared" si="190"/>
        <v>0</v>
      </c>
      <c r="WA567" s="21">
        <f t="shared" si="190"/>
        <v>0</v>
      </c>
      <c r="WB567" s="23"/>
      <c r="WC567" s="23"/>
      <c r="WD567" s="23"/>
      <c r="WE567" s="21">
        <f t="shared" si="653"/>
        <v>0</v>
      </c>
      <c r="WF567" s="21">
        <f t="shared" si="654"/>
        <v>0</v>
      </c>
      <c r="WG567" s="21">
        <f t="shared" si="655"/>
        <v>0</v>
      </c>
      <c r="WH567" s="21">
        <f t="shared" si="656"/>
        <v>0</v>
      </c>
      <c r="WI567" s="21">
        <f t="shared" si="657"/>
        <v>0</v>
      </c>
      <c r="WJ567" s="21">
        <f t="shared" si="658"/>
        <v>0</v>
      </c>
      <c r="WK567" s="21">
        <f t="shared" si="659"/>
        <v>49426.06</v>
      </c>
      <c r="WL567" s="21">
        <f t="shared" si="660"/>
        <v>51746.65</v>
      </c>
      <c r="WM567" s="21">
        <f t="shared" si="661"/>
        <v>54756.79</v>
      </c>
      <c r="WN567" s="21">
        <f t="shared" si="662"/>
        <v>18890.82</v>
      </c>
      <c r="WO567" s="21">
        <f t="shared" si="663"/>
        <v>16949.12</v>
      </c>
      <c r="WP567" s="21">
        <f t="shared" si="664"/>
        <v>16348.7</v>
      </c>
      <c r="WQ567" s="21">
        <f t="shared" si="665"/>
        <v>0</v>
      </c>
      <c r="WR567" s="21">
        <f t="shared" si="191"/>
        <v>0</v>
      </c>
      <c r="WS567" s="21">
        <f t="shared" si="191"/>
        <v>0</v>
      </c>
      <c r="WT567" s="21">
        <f t="shared" si="666"/>
        <v>0</v>
      </c>
      <c r="WU567" s="21">
        <f t="shared" si="192"/>
        <v>0</v>
      </c>
      <c r="WV567" s="21">
        <f t="shared" si="192"/>
        <v>0</v>
      </c>
      <c r="WW567" s="23"/>
      <c r="WX567" s="23"/>
      <c r="WY567" s="23"/>
      <c r="WZ567" s="21">
        <f t="shared" si="667"/>
        <v>0</v>
      </c>
      <c r="XA567" s="21">
        <f t="shared" si="668"/>
        <v>0</v>
      </c>
      <c r="XB567" s="21">
        <f t="shared" si="669"/>
        <v>0</v>
      </c>
      <c r="XC567" s="21">
        <f t="shared" si="670"/>
        <v>0</v>
      </c>
      <c r="XD567" s="21">
        <f t="shared" si="671"/>
        <v>0</v>
      </c>
      <c r="XE567" s="21">
        <f t="shared" si="672"/>
        <v>0</v>
      </c>
      <c r="XF567" s="21">
        <f t="shared" si="673"/>
        <v>52303.92</v>
      </c>
      <c r="XG567" s="21">
        <f t="shared" si="674"/>
        <v>51803.19</v>
      </c>
      <c r="XH567" s="21">
        <f t="shared" si="675"/>
        <v>54856.77</v>
      </c>
      <c r="XI567" s="21">
        <f t="shared" si="676"/>
        <v>17554.78</v>
      </c>
      <c r="XJ567" s="21">
        <f t="shared" si="677"/>
        <v>16490.75</v>
      </c>
      <c r="XK567" s="21">
        <f t="shared" si="678"/>
        <v>15758.84</v>
      </c>
      <c r="XL567" s="21">
        <f t="shared" si="679"/>
        <v>0</v>
      </c>
      <c r="XM567" s="21">
        <f t="shared" si="193"/>
        <v>0</v>
      </c>
      <c r="XN567" s="21">
        <f t="shared" si="193"/>
        <v>0</v>
      </c>
      <c r="XO567" s="21">
        <f t="shared" si="680"/>
        <v>0</v>
      </c>
      <c r="XP567" s="21">
        <f t="shared" si="194"/>
        <v>0</v>
      </c>
      <c r="XQ567" s="21">
        <f t="shared" si="194"/>
        <v>0</v>
      </c>
      <c r="XR567" s="23"/>
      <c r="XS567" s="23"/>
      <c r="XT567" s="23"/>
      <c r="XU567" s="21">
        <f t="shared" si="681"/>
        <v>0</v>
      </c>
      <c r="XV567" s="21">
        <f t="shared" si="682"/>
        <v>0</v>
      </c>
      <c r="XW567" s="21">
        <f t="shared" si="683"/>
        <v>0</v>
      </c>
      <c r="XX567" s="21">
        <f t="shared" si="684"/>
        <v>0</v>
      </c>
      <c r="XY567" s="21">
        <f t="shared" si="685"/>
        <v>0</v>
      </c>
      <c r="XZ567" s="21">
        <f t="shared" si="686"/>
        <v>0</v>
      </c>
      <c r="YA567" s="21">
        <f t="shared" si="687"/>
        <v>49419.56</v>
      </c>
      <c r="YB567" s="21">
        <f t="shared" si="688"/>
        <v>51578.080000000002</v>
      </c>
      <c r="YC567" s="21">
        <f t="shared" si="689"/>
        <v>54458.22</v>
      </c>
      <c r="YD567" s="21">
        <f t="shared" si="690"/>
        <v>15340.73</v>
      </c>
      <c r="YE567" s="21">
        <f t="shared" si="691"/>
        <v>14994.41</v>
      </c>
      <c r="YF567" s="21">
        <f t="shared" si="692"/>
        <v>14321.16</v>
      </c>
      <c r="YG567" s="21">
        <f t="shared" si="693"/>
        <v>0</v>
      </c>
      <c r="YH567" s="21">
        <f t="shared" si="195"/>
        <v>0</v>
      </c>
      <c r="YI567" s="21">
        <f t="shared" si="195"/>
        <v>0</v>
      </c>
      <c r="YJ567" s="21">
        <f t="shared" si="694"/>
        <v>0</v>
      </c>
      <c r="YK567" s="21">
        <f t="shared" si="196"/>
        <v>0</v>
      </c>
      <c r="YL567" s="21">
        <f t="shared" si="196"/>
        <v>0</v>
      </c>
      <c r="YM567" s="23"/>
      <c r="YN567" s="23"/>
      <c r="YO567" s="23"/>
      <c r="YP567" s="21">
        <f t="shared" si="695"/>
        <v>0</v>
      </c>
      <c r="YQ567" s="21">
        <f t="shared" si="696"/>
        <v>0</v>
      </c>
      <c r="YR567" s="21">
        <f t="shared" si="697"/>
        <v>0</v>
      </c>
      <c r="YS567" s="21">
        <f t="shared" si="698"/>
        <v>0</v>
      </c>
      <c r="YT567" s="21">
        <f t="shared" si="699"/>
        <v>0</v>
      </c>
      <c r="YU567" s="21">
        <f t="shared" si="700"/>
        <v>0</v>
      </c>
      <c r="YV567" s="21">
        <f t="shared" si="701"/>
        <v>49420.04</v>
      </c>
      <c r="YW567" s="21">
        <f t="shared" si="702"/>
        <v>51441.4</v>
      </c>
      <c r="YX567" s="21">
        <f t="shared" si="703"/>
        <v>54215.47</v>
      </c>
      <c r="YY567" s="21">
        <f t="shared" si="704"/>
        <v>18979.11</v>
      </c>
      <c r="YZ567" s="21">
        <f t="shared" si="705"/>
        <v>17449.349999999999</v>
      </c>
      <c r="ZA567" s="21">
        <f t="shared" si="706"/>
        <v>16588.38</v>
      </c>
      <c r="ZB567" s="21">
        <f t="shared" si="707"/>
        <v>0</v>
      </c>
      <c r="ZC567" s="21">
        <f t="shared" si="197"/>
        <v>0</v>
      </c>
      <c r="ZD567" s="21">
        <f t="shared" si="197"/>
        <v>0</v>
      </c>
      <c r="ZE567" s="21">
        <f t="shared" si="708"/>
        <v>0</v>
      </c>
      <c r="ZF567" s="21">
        <f t="shared" si="198"/>
        <v>0</v>
      </c>
      <c r="ZG567" s="21">
        <f t="shared" si="198"/>
        <v>0</v>
      </c>
      <c r="ZH567" s="23"/>
      <c r="ZI567" s="23"/>
      <c r="ZJ567" s="23"/>
      <c r="ZK567" s="21">
        <f t="shared" si="709"/>
        <v>0</v>
      </c>
      <c r="ZL567" s="21">
        <f t="shared" si="710"/>
        <v>0</v>
      </c>
      <c r="ZM567" s="21">
        <f t="shared" si="711"/>
        <v>0</v>
      </c>
      <c r="ZN567" s="21">
        <f t="shared" si="712"/>
        <v>0</v>
      </c>
      <c r="ZO567" s="21">
        <f t="shared" si="713"/>
        <v>0</v>
      </c>
      <c r="ZP567" s="21">
        <f t="shared" si="714"/>
        <v>0</v>
      </c>
      <c r="ZQ567" s="21">
        <f t="shared" si="715"/>
        <v>64589.45</v>
      </c>
      <c r="ZR567" s="21">
        <f t="shared" si="716"/>
        <v>51337.02</v>
      </c>
      <c r="ZS567" s="21">
        <f t="shared" si="717"/>
        <v>54030.17</v>
      </c>
      <c r="ZT567" s="21">
        <f t="shared" si="718"/>
        <v>26744.26</v>
      </c>
      <c r="ZU567" s="21">
        <f t="shared" si="719"/>
        <v>15333.57</v>
      </c>
      <c r="ZV567" s="21">
        <f t="shared" si="720"/>
        <v>14549.68</v>
      </c>
      <c r="ZW567" s="21">
        <f t="shared" si="721"/>
        <v>0</v>
      </c>
      <c r="ZX567" s="21">
        <f t="shared" si="199"/>
        <v>0</v>
      </c>
      <c r="ZY567" s="21">
        <f t="shared" si="199"/>
        <v>0</v>
      </c>
      <c r="ZZ567" s="21">
        <f t="shared" si="722"/>
        <v>0</v>
      </c>
      <c r="AAA567" s="21">
        <f t="shared" si="200"/>
        <v>0</v>
      </c>
      <c r="AAB567" s="21">
        <f t="shared" si="200"/>
        <v>0</v>
      </c>
      <c r="AAC567" s="23"/>
      <c r="AAD567" s="23"/>
      <c r="AAE567" s="23"/>
      <c r="AAF567" s="21">
        <f t="shared" si="723"/>
        <v>0</v>
      </c>
      <c r="AAG567" s="21">
        <f t="shared" si="724"/>
        <v>0</v>
      </c>
      <c r="AAH567" s="21">
        <f t="shared" si="725"/>
        <v>0</v>
      </c>
      <c r="AAI567" s="21">
        <f t="shared" si="726"/>
        <v>0</v>
      </c>
      <c r="AAJ567" s="21">
        <f t="shared" si="727"/>
        <v>0</v>
      </c>
      <c r="AAK567" s="21">
        <f t="shared" si="728"/>
        <v>0</v>
      </c>
      <c r="AAL567" s="21">
        <f t="shared" si="729"/>
        <v>49448.65</v>
      </c>
      <c r="AAM567" s="21">
        <f t="shared" si="730"/>
        <v>52243.519999999997</v>
      </c>
      <c r="AAN567" s="21">
        <f t="shared" si="731"/>
        <v>55637.84</v>
      </c>
      <c r="AAO567" s="21">
        <f t="shared" si="732"/>
        <v>21448.04</v>
      </c>
      <c r="AAP567" s="21">
        <f t="shared" si="733"/>
        <v>20903.54</v>
      </c>
      <c r="AAQ567" s="21">
        <f t="shared" si="734"/>
        <v>19914.990000000002</v>
      </c>
      <c r="AAR567" s="21">
        <f t="shared" si="735"/>
        <v>0</v>
      </c>
      <c r="AAS567" s="21">
        <f t="shared" si="201"/>
        <v>0</v>
      </c>
      <c r="AAT567" s="21">
        <f t="shared" si="201"/>
        <v>0</v>
      </c>
      <c r="AAU567" s="21">
        <f t="shared" si="736"/>
        <v>0</v>
      </c>
      <c r="AAV567" s="21">
        <f t="shared" si="202"/>
        <v>0</v>
      </c>
      <c r="AAW567" s="21">
        <f t="shared" si="202"/>
        <v>0</v>
      </c>
      <c r="AAX567" s="23"/>
      <c r="AAY567" s="23"/>
      <c r="AAZ567" s="23"/>
      <c r="ABA567" s="21">
        <f t="shared" si="737"/>
        <v>0</v>
      </c>
      <c r="ABB567" s="21">
        <f t="shared" si="738"/>
        <v>0</v>
      </c>
      <c r="ABC567" s="21">
        <f t="shared" si="739"/>
        <v>0</v>
      </c>
      <c r="ABD567" s="21">
        <f t="shared" si="740"/>
        <v>0</v>
      </c>
      <c r="ABE567" s="21">
        <f t="shared" si="741"/>
        <v>0</v>
      </c>
      <c r="ABF567" s="21">
        <f t="shared" si="742"/>
        <v>0</v>
      </c>
      <c r="ABG567" s="21">
        <f t="shared" si="743"/>
        <v>49426.29</v>
      </c>
      <c r="ABH567" s="21">
        <f t="shared" si="744"/>
        <v>51659.9</v>
      </c>
      <c r="ABI567" s="21">
        <f t="shared" si="745"/>
        <v>54602.92</v>
      </c>
      <c r="ABJ567" s="21">
        <f t="shared" si="746"/>
        <v>14479.52</v>
      </c>
      <c r="ABK567" s="21">
        <f t="shared" si="747"/>
        <v>12948.51</v>
      </c>
      <c r="ABL567" s="21">
        <f t="shared" si="748"/>
        <v>12231.36</v>
      </c>
      <c r="ABM567" s="21">
        <f t="shared" si="749"/>
        <v>0</v>
      </c>
      <c r="ABN567" s="21">
        <f t="shared" si="203"/>
        <v>0</v>
      </c>
      <c r="ABO567" s="21">
        <f t="shared" si="203"/>
        <v>0</v>
      </c>
      <c r="ABP567" s="21">
        <f t="shared" si="750"/>
        <v>0</v>
      </c>
      <c r="ABQ567" s="21">
        <f t="shared" si="204"/>
        <v>0</v>
      </c>
      <c r="ABR567" s="21">
        <f t="shared" si="204"/>
        <v>0</v>
      </c>
      <c r="ABS567" s="23"/>
      <c r="ABT567" s="23"/>
      <c r="ABU567" s="23"/>
      <c r="ABV567" s="21">
        <f t="shared" si="751"/>
        <v>0</v>
      </c>
      <c r="ABW567" s="21">
        <f t="shared" si="752"/>
        <v>0</v>
      </c>
      <c r="ABX567" s="21">
        <f t="shared" si="753"/>
        <v>0</v>
      </c>
      <c r="ABY567" s="21">
        <f t="shared" si="754"/>
        <v>0</v>
      </c>
      <c r="ABZ567" s="21">
        <f t="shared" si="755"/>
        <v>0</v>
      </c>
      <c r="ACA567" s="21">
        <f t="shared" si="756"/>
        <v>0</v>
      </c>
      <c r="ACB567" s="21">
        <f t="shared" si="757"/>
        <v>49392.02</v>
      </c>
      <c r="ACC567" s="21">
        <f t="shared" si="758"/>
        <v>50925.37</v>
      </c>
      <c r="ACD567" s="21">
        <f t="shared" si="759"/>
        <v>53299.11</v>
      </c>
      <c r="ACE567" s="21">
        <f t="shared" si="760"/>
        <v>16596.36</v>
      </c>
      <c r="ACF567" s="21">
        <f t="shared" si="761"/>
        <v>15497.03</v>
      </c>
      <c r="ACG567" s="21">
        <f t="shared" si="762"/>
        <v>14916.49</v>
      </c>
      <c r="ACH567" s="21">
        <f t="shared" si="763"/>
        <v>0</v>
      </c>
      <c r="ACI567" s="21">
        <f t="shared" si="205"/>
        <v>0</v>
      </c>
      <c r="ACJ567" s="21">
        <f t="shared" si="205"/>
        <v>0</v>
      </c>
      <c r="ACK567" s="21">
        <f t="shared" si="764"/>
        <v>0</v>
      </c>
      <c r="ACL567" s="21">
        <f t="shared" si="206"/>
        <v>0</v>
      </c>
      <c r="ACM567" s="21">
        <f t="shared" si="206"/>
        <v>0</v>
      </c>
      <c r="ACN567" s="23"/>
      <c r="ACO567" s="23"/>
      <c r="ACP567" s="23"/>
      <c r="ACQ567" s="21">
        <f t="shared" si="765"/>
        <v>0</v>
      </c>
      <c r="ACR567" s="21">
        <f t="shared" si="766"/>
        <v>0</v>
      </c>
      <c r="ACS567" s="21">
        <f t="shared" si="767"/>
        <v>0</v>
      </c>
      <c r="ACT567" s="21">
        <f t="shared" si="768"/>
        <v>0</v>
      </c>
      <c r="ACU567" s="21">
        <f t="shared" si="769"/>
        <v>0</v>
      </c>
      <c r="ACV567" s="21">
        <f t="shared" si="770"/>
        <v>0</v>
      </c>
      <c r="ACW567" s="21">
        <f t="shared" si="771"/>
        <v>49417.08</v>
      </c>
      <c r="ACX567" s="21">
        <f t="shared" si="772"/>
        <v>51524.91</v>
      </c>
      <c r="ACY567" s="21">
        <f t="shared" si="773"/>
        <v>54364.15</v>
      </c>
      <c r="ACZ567" s="21">
        <f t="shared" si="774"/>
        <v>17882.21</v>
      </c>
      <c r="ADA567" s="21">
        <f t="shared" si="775"/>
        <v>16858.22</v>
      </c>
      <c r="ADB567" s="21">
        <f t="shared" si="776"/>
        <v>16189</v>
      </c>
      <c r="ADC567" s="21">
        <f t="shared" si="777"/>
        <v>0</v>
      </c>
      <c r="ADD567" s="21">
        <f t="shared" si="207"/>
        <v>0</v>
      </c>
      <c r="ADE567" s="21">
        <f t="shared" si="207"/>
        <v>0</v>
      </c>
      <c r="ADF567" s="21">
        <f t="shared" si="778"/>
        <v>0</v>
      </c>
      <c r="ADG567" s="21">
        <f t="shared" si="208"/>
        <v>0</v>
      </c>
      <c r="ADH567" s="21">
        <f t="shared" si="208"/>
        <v>0</v>
      </c>
      <c r="ADI567" s="23"/>
      <c r="ADJ567" s="23"/>
      <c r="ADK567" s="23"/>
      <c r="ADL567" s="21">
        <f t="shared" si="779"/>
        <v>0</v>
      </c>
      <c r="ADM567" s="21">
        <f t="shared" si="780"/>
        <v>0</v>
      </c>
      <c r="ADN567" s="21">
        <f t="shared" si="781"/>
        <v>0</v>
      </c>
      <c r="ADO567" s="21">
        <f t="shared" si="782"/>
        <v>0</v>
      </c>
      <c r="ADP567" s="21">
        <f t="shared" si="783"/>
        <v>0</v>
      </c>
      <c r="ADQ567" s="21">
        <f t="shared" si="784"/>
        <v>0</v>
      </c>
      <c r="ADR567" s="21">
        <f t="shared" si="785"/>
        <v>42994.9</v>
      </c>
      <c r="ADS567" s="21">
        <f t="shared" si="786"/>
        <v>51979.58</v>
      </c>
      <c r="ADT567" s="21">
        <f t="shared" si="787"/>
        <v>55170</v>
      </c>
      <c r="ADU567" s="21">
        <f t="shared" si="788"/>
        <v>14720.03</v>
      </c>
      <c r="ADV567" s="21">
        <f t="shared" si="789"/>
        <v>15424.63</v>
      </c>
      <c r="ADW567" s="21">
        <f t="shared" si="790"/>
        <v>14673.77</v>
      </c>
      <c r="ADX567" s="21">
        <f t="shared" si="791"/>
        <v>0</v>
      </c>
      <c r="ADY567" s="21">
        <f t="shared" si="209"/>
        <v>0</v>
      </c>
      <c r="ADZ567" s="21">
        <f t="shared" si="209"/>
        <v>0</v>
      </c>
      <c r="AEA567" s="21">
        <f t="shared" si="792"/>
        <v>0</v>
      </c>
      <c r="AEB567" s="21">
        <f t="shared" si="210"/>
        <v>0</v>
      </c>
      <c r="AEC567" s="21">
        <f t="shared" si="210"/>
        <v>0</v>
      </c>
      <c r="AED567" s="23"/>
      <c r="AEE567" s="23"/>
      <c r="AEF567" s="23"/>
      <c r="AEG567" s="21">
        <f t="shared" si="793"/>
        <v>0</v>
      </c>
      <c r="AEH567" s="21">
        <f t="shared" si="794"/>
        <v>0</v>
      </c>
      <c r="AEI567" s="21">
        <f t="shared" si="795"/>
        <v>0</v>
      </c>
      <c r="AEJ567" s="21">
        <f t="shared" si="796"/>
        <v>0</v>
      </c>
      <c r="AEK567" s="21">
        <f t="shared" si="797"/>
        <v>0</v>
      </c>
      <c r="AEL567" s="21">
        <f t="shared" si="798"/>
        <v>0</v>
      </c>
      <c r="AEM567" s="21">
        <f t="shared" si="799"/>
        <v>46081.7</v>
      </c>
      <c r="AEN567" s="21">
        <f t="shared" si="800"/>
        <v>51526.39</v>
      </c>
      <c r="AEO567" s="21">
        <f t="shared" si="801"/>
        <v>54364.86</v>
      </c>
      <c r="AEP567" s="21">
        <f t="shared" si="802"/>
        <v>18330.71</v>
      </c>
      <c r="AEQ567" s="21">
        <f t="shared" si="803"/>
        <v>18203.12</v>
      </c>
      <c r="AER567" s="21">
        <f t="shared" si="804"/>
        <v>17504.45</v>
      </c>
      <c r="AES567" s="21">
        <f t="shared" si="805"/>
        <v>0</v>
      </c>
      <c r="AET567" s="21">
        <f t="shared" si="211"/>
        <v>0</v>
      </c>
      <c r="AEU567" s="21">
        <f t="shared" si="211"/>
        <v>0</v>
      </c>
      <c r="AEV567" s="21">
        <f t="shared" si="806"/>
        <v>0</v>
      </c>
      <c r="AEW567" s="21">
        <f t="shared" si="212"/>
        <v>0</v>
      </c>
      <c r="AEX567" s="21">
        <f t="shared" si="212"/>
        <v>0</v>
      </c>
      <c r="AEY567" s="23">
        <v>13</v>
      </c>
      <c r="AEZ567" s="23">
        <v>13</v>
      </c>
      <c r="AFA567" s="23">
        <v>13</v>
      </c>
      <c r="AFB567" s="21">
        <f t="shared" si="807"/>
        <v>640497</v>
      </c>
      <c r="AFC567" s="21">
        <f t="shared" si="808"/>
        <v>646516</v>
      </c>
      <c r="AFD567" s="21">
        <f t="shared" si="809"/>
        <v>655746</v>
      </c>
      <c r="AFE567" s="21">
        <f t="shared" si="810"/>
        <v>570172.06999999995</v>
      </c>
      <c r="AFF567" s="21">
        <f t="shared" si="811"/>
        <v>578843.06999999995</v>
      </c>
      <c r="AFG567" s="21">
        <f t="shared" si="812"/>
        <v>589165.06999999995</v>
      </c>
      <c r="AFH567" s="21">
        <f t="shared" si="813"/>
        <v>49447.18</v>
      </c>
      <c r="AFI567" s="21">
        <f t="shared" si="814"/>
        <v>52052.480000000003</v>
      </c>
      <c r="AFJ567" s="21">
        <f t="shared" si="815"/>
        <v>55300.71</v>
      </c>
      <c r="AFK567" s="21">
        <f t="shared" si="816"/>
        <v>20384.62</v>
      </c>
      <c r="AFL567" s="21">
        <f t="shared" si="817"/>
        <v>18918.41</v>
      </c>
      <c r="AFM567" s="21">
        <f t="shared" si="818"/>
        <v>18156.38</v>
      </c>
      <c r="AFN567" s="21">
        <f t="shared" si="819"/>
        <v>642813.34</v>
      </c>
      <c r="AFO567" s="21">
        <f t="shared" si="213"/>
        <v>676682.23999999999</v>
      </c>
      <c r="AFP567" s="21">
        <f t="shared" si="213"/>
        <v>718909.23</v>
      </c>
      <c r="AFQ567" s="21">
        <f t="shared" si="820"/>
        <v>265000.06</v>
      </c>
      <c r="AFR567" s="21">
        <f t="shared" si="214"/>
        <v>245939.33</v>
      </c>
      <c r="AFS567" s="21">
        <f t="shared" si="214"/>
        <v>236032.94</v>
      </c>
      <c r="AFT567" s="23"/>
      <c r="AFU567" s="23"/>
      <c r="AFV567" s="23"/>
      <c r="AFW567" s="21">
        <f t="shared" si="821"/>
        <v>0</v>
      </c>
      <c r="AFX567" s="21">
        <f t="shared" si="822"/>
        <v>0</v>
      </c>
      <c r="AFY567" s="21">
        <f t="shared" si="823"/>
        <v>0</v>
      </c>
      <c r="AFZ567" s="21">
        <f t="shared" si="824"/>
        <v>0</v>
      </c>
      <c r="AGA567" s="21">
        <f t="shared" si="825"/>
        <v>0</v>
      </c>
      <c r="AGB567" s="21">
        <f t="shared" si="826"/>
        <v>0</v>
      </c>
      <c r="AGC567" s="21">
        <f t="shared" si="827"/>
        <v>49417.53</v>
      </c>
      <c r="AGD567" s="21">
        <f t="shared" si="828"/>
        <v>51443.11</v>
      </c>
      <c r="AGE567" s="21">
        <f t="shared" si="829"/>
        <v>54218.51</v>
      </c>
      <c r="AGF567" s="21">
        <f t="shared" si="830"/>
        <v>21543.599999999999</v>
      </c>
      <c r="AGG567" s="21">
        <f t="shared" si="831"/>
        <v>19499.04</v>
      </c>
      <c r="AGH567" s="21">
        <f t="shared" si="832"/>
        <v>18727.150000000001</v>
      </c>
      <c r="AGI567" s="21">
        <f t="shared" si="833"/>
        <v>0</v>
      </c>
      <c r="AGJ567" s="21">
        <f t="shared" si="215"/>
        <v>0</v>
      </c>
      <c r="AGK567" s="21">
        <f t="shared" si="215"/>
        <v>0</v>
      </c>
      <c r="AGL567" s="21">
        <f t="shared" si="834"/>
        <v>0</v>
      </c>
      <c r="AGM567" s="21">
        <f t="shared" si="216"/>
        <v>0</v>
      </c>
      <c r="AGN567" s="21">
        <f t="shared" si="216"/>
        <v>0</v>
      </c>
      <c r="AGO567" s="23">
        <v>36</v>
      </c>
      <c r="AGP567" s="23">
        <v>36</v>
      </c>
      <c r="AGQ567" s="23">
        <v>36</v>
      </c>
      <c r="AGR567" s="21">
        <f t="shared" si="835"/>
        <v>1773684</v>
      </c>
      <c r="AGS567" s="21">
        <f t="shared" si="836"/>
        <v>1790352</v>
      </c>
      <c r="AGT567" s="21">
        <f t="shared" si="837"/>
        <v>1815912</v>
      </c>
      <c r="AGU567" s="21">
        <f t="shared" si="838"/>
        <v>1578938.04</v>
      </c>
      <c r="AGV567" s="21">
        <f t="shared" si="839"/>
        <v>1602950.04</v>
      </c>
      <c r="AGW567" s="21">
        <f t="shared" si="840"/>
        <v>1631534.04</v>
      </c>
      <c r="AGX567" s="21">
        <f t="shared" si="841"/>
        <v>49423.94</v>
      </c>
      <c r="AGY567" s="21">
        <f t="shared" si="842"/>
        <v>51558.33</v>
      </c>
      <c r="AGZ567" s="21">
        <f t="shared" si="843"/>
        <v>54422.22</v>
      </c>
      <c r="AHA567" s="21">
        <f t="shared" si="844"/>
        <v>32316.3</v>
      </c>
      <c r="AHB567" s="21">
        <f t="shared" si="845"/>
        <v>29071.74</v>
      </c>
      <c r="AHC567" s="21">
        <f t="shared" si="846"/>
        <v>27863.56</v>
      </c>
      <c r="AHD567" s="21">
        <f t="shared" si="847"/>
        <v>1779261.84</v>
      </c>
      <c r="AHE567" s="21">
        <f t="shared" si="217"/>
        <v>1856099.88</v>
      </c>
      <c r="AHF567" s="21">
        <f t="shared" si="217"/>
        <v>1959199.92</v>
      </c>
      <c r="AHG567" s="21">
        <f t="shared" si="848"/>
        <v>1163386.8</v>
      </c>
      <c r="AHH567" s="21">
        <f t="shared" si="218"/>
        <v>1046582.64</v>
      </c>
      <c r="AHI567" s="21">
        <f t="shared" si="218"/>
        <v>1003088.16</v>
      </c>
      <c r="AHJ567" s="23"/>
      <c r="AHK567" s="23"/>
      <c r="AHL567" s="23"/>
      <c r="AHM567" s="21">
        <f t="shared" si="849"/>
        <v>0</v>
      </c>
      <c r="AHN567" s="21">
        <f t="shared" si="850"/>
        <v>0</v>
      </c>
      <c r="AHO567" s="21">
        <f t="shared" si="851"/>
        <v>0</v>
      </c>
      <c r="AHP567" s="21">
        <f t="shared" si="852"/>
        <v>0</v>
      </c>
      <c r="AHQ567" s="21">
        <f t="shared" si="853"/>
        <v>0</v>
      </c>
      <c r="AHR567" s="21">
        <f t="shared" si="854"/>
        <v>0</v>
      </c>
      <c r="AHS567" s="21">
        <f t="shared" si="855"/>
        <v>49442.26</v>
      </c>
      <c r="AHT567" s="21">
        <f t="shared" si="856"/>
        <v>51981.67</v>
      </c>
      <c r="AHU567" s="21">
        <f t="shared" si="857"/>
        <v>55174.54</v>
      </c>
      <c r="AHV567" s="21">
        <f t="shared" si="858"/>
        <v>19860.12</v>
      </c>
      <c r="AHW567" s="21">
        <f t="shared" si="859"/>
        <v>17892.330000000002</v>
      </c>
      <c r="AHX567" s="21">
        <f t="shared" si="860"/>
        <v>17090.18</v>
      </c>
      <c r="AHY567" s="21">
        <f t="shared" si="861"/>
        <v>0</v>
      </c>
      <c r="AHZ567" s="21">
        <f t="shared" si="219"/>
        <v>0</v>
      </c>
      <c r="AIA567" s="21">
        <f t="shared" si="219"/>
        <v>0</v>
      </c>
      <c r="AIB567" s="21">
        <f t="shared" si="862"/>
        <v>0</v>
      </c>
      <c r="AIC567" s="21">
        <f t="shared" si="220"/>
        <v>0</v>
      </c>
      <c r="AID567" s="21">
        <f t="shared" si="220"/>
        <v>0</v>
      </c>
      <c r="AIE567" s="23"/>
      <c r="AIF567" s="23"/>
      <c r="AIG567" s="23"/>
      <c r="AIH567" s="21">
        <f t="shared" si="864"/>
        <v>0</v>
      </c>
      <c r="AII567" s="21">
        <f t="shared" si="865"/>
        <v>0</v>
      </c>
      <c r="AIJ567" s="21">
        <f t="shared" si="866"/>
        <v>0</v>
      </c>
      <c r="AIK567" s="21">
        <f t="shared" si="867"/>
        <v>0</v>
      </c>
      <c r="AIL567" s="21">
        <f t="shared" si="868"/>
        <v>0</v>
      </c>
      <c r="AIM567" s="21">
        <f t="shared" si="869"/>
        <v>0</v>
      </c>
      <c r="AIN567" s="21">
        <f t="shared" si="870"/>
        <v>0</v>
      </c>
      <c r="AIO567" s="21">
        <f t="shared" si="871"/>
        <v>0</v>
      </c>
      <c r="AIP567" s="21">
        <f t="shared" si="872"/>
        <v>0</v>
      </c>
      <c r="AIQ567" s="21">
        <f t="shared" si="873"/>
        <v>0</v>
      </c>
      <c r="AIR567" s="21">
        <f t="shared" si="874"/>
        <v>0</v>
      </c>
      <c r="AIS567" s="21">
        <f t="shared" si="875"/>
        <v>0</v>
      </c>
      <c r="AIT567" s="21">
        <f t="shared" si="876"/>
        <v>0</v>
      </c>
      <c r="AIU567" s="21">
        <f t="shared" si="222"/>
        <v>0</v>
      </c>
      <c r="AIV567" s="21">
        <f t="shared" si="222"/>
        <v>0</v>
      </c>
      <c r="AIW567" s="21">
        <f t="shared" si="877"/>
        <v>0</v>
      </c>
      <c r="AIX567" s="21">
        <f t="shared" si="223"/>
        <v>0</v>
      </c>
      <c r="AIY567" s="21">
        <f t="shared" si="223"/>
        <v>0</v>
      </c>
      <c r="AIZ567" s="23"/>
      <c r="AJA567" s="23"/>
      <c r="AJB567" s="23"/>
      <c r="AJC567" s="21">
        <f t="shared" si="878"/>
        <v>0</v>
      </c>
      <c r="AJD567" s="21">
        <f t="shared" si="879"/>
        <v>0</v>
      </c>
      <c r="AJE567" s="21">
        <f t="shared" si="880"/>
        <v>0</v>
      </c>
      <c r="AJF567" s="21">
        <f t="shared" si="881"/>
        <v>0</v>
      </c>
      <c r="AJG567" s="21">
        <f t="shared" si="882"/>
        <v>0</v>
      </c>
      <c r="AJH567" s="21">
        <f t="shared" si="883"/>
        <v>0</v>
      </c>
      <c r="AJI567" s="21">
        <f t="shared" si="884"/>
        <v>49410.28</v>
      </c>
      <c r="AJJ567" s="21">
        <f t="shared" si="885"/>
        <v>51519.61</v>
      </c>
      <c r="AJK567" s="21">
        <f t="shared" si="886"/>
        <v>54355.69</v>
      </c>
      <c r="AJL567" s="21">
        <f t="shared" si="887"/>
        <v>19555.080000000002</v>
      </c>
      <c r="AJM567" s="21">
        <f t="shared" si="888"/>
        <v>18453.41</v>
      </c>
      <c r="AJN567" s="21">
        <f t="shared" si="889"/>
        <v>17744.34</v>
      </c>
      <c r="AJO567" s="21">
        <f t="shared" si="890"/>
        <v>0</v>
      </c>
      <c r="AJP567" s="21">
        <f t="shared" si="224"/>
        <v>0</v>
      </c>
      <c r="AJQ567" s="21">
        <f t="shared" si="224"/>
        <v>0</v>
      </c>
      <c r="AJR567" s="21">
        <f t="shared" si="891"/>
        <v>0</v>
      </c>
      <c r="AJS567" s="21">
        <f t="shared" si="225"/>
        <v>0</v>
      </c>
      <c r="AJT567" s="21">
        <f t="shared" si="225"/>
        <v>0</v>
      </c>
      <c r="AJU567" s="23"/>
      <c r="AJV567" s="23"/>
      <c r="AJW567" s="23"/>
      <c r="AJX567" s="21">
        <f t="shared" si="892"/>
        <v>0</v>
      </c>
      <c r="AJY567" s="21">
        <f t="shared" si="893"/>
        <v>0</v>
      </c>
      <c r="AJZ567" s="21">
        <f t="shared" si="894"/>
        <v>0</v>
      </c>
      <c r="AKA567" s="21">
        <f t="shared" si="895"/>
        <v>0</v>
      </c>
      <c r="AKB567" s="21">
        <f t="shared" si="896"/>
        <v>0</v>
      </c>
      <c r="AKC567" s="21">
        <f t="shared" si="897"/>
        <v>0</v>
      </c>
      <c r="AKD567" s="21">
        <f t="shared" si="898"/>
        <v>49436.67</v>
      </c>
      <c r="AKE567" s="21">
        <f t="shared" si="899"/>
        <v>51828.61</v>
      </c>
      <c r="AKF567" s="21">
        <f t="shared" si="900"/>
        <v>54903.03</v>
      </c>
      <c r="AKG567" s="21">
        <f t="shared" si="901"/>
        <v>19941.98</v>
      </c>
      <c r="AKH567" s="21">
        <f t="shared" si="902"/>
        <v>18046.34</v>
      </c>
      <c r="AKI567" s="21">
        <f t="shared" si="903"/>
        <v>17344.580000000002</v>
      </c>
      <c r="AKJ567" s="21">
        <f t="shared" si="904"/>
        <v>0</v>
      </c>
      <c r="AKK567" s="21">
        <f t="shared" si="226"/>
        <v>0</v>
      </c>
      <c r="AKL567" s="21">
        <f t="shared" si="226"/>
        <v>0</v>
      </c>
      <c r="AKM567" s="21">
        <f t="shared" si="905"/>
        <v>0</v>
      </c>
      <c r="AKN567" s="21">
        <f t="shared" si="227"/>
        <v>0</v>
      </c>
      <c r="AKO567" s="21">
        <f t="shared" si="227"/>
        <v>0</v>
      </c>
      <c r="AKP567" s="23">
        <v>23</v>
      </c>
      <c r="AKQ567" s="23">
        <v>27</v>
      </c>
      <c r="AKR567" s="23">
        <v>27</v>
      </c>
      <c r="AKS567" s="21">
        <f t="shared" si="906"/>
        <v>1133187</v>
      </c>
      <c r="AKT567" s="21">
        <f t="shared" si="907"/>
        <v>1342764</v>
      </c>
      <c r="AKU567" s="21">
        <f t="shared" si="908"/>
        <v>1361934</v>
      </c>
      <c r="AKV567" s="21">
        <f t="shared" si="909"/>
        <v>1008765.97</v>
      </c>
      <c r="AKW567" s="21">
        <f t="shared" si="910"/>
        <v>1202212.53</v>
      </c>
      <c r="AKX567" s="21">
        <f t="shared" si="911"/>
        <v>1223650.53</v>
      </c>
      <c r="AKY567" s="21">
        <f t="shared" si="912"/>
        <v>49421.19</v>
      </c>
      <c r="AKZ567" s="21">
        <f t="shared" si="913"/>
        <v>51624.06</v>
      </c>
      <c r="ALA567" s="21">
        <f t="shared" si="914"/>
        <v>54539.37</v>
      </c>
      <c r="ALB567" s="21">
        <f t="shared" si="915"/>
        <v>21256.1</v>
      </c>
      <c r="ALC567" s="21">
        <f t="shared" si="916"/>
        <v>19070.650000000001</v>
      </c>
      <c r="ALD567" s="21">
        <f t="shared" si="917"/>
        <v>18100.849999999999</v>
      </c>
      <c r="ALE567" s="21">
        <f t="shared" si="918"/>
        <v>1136687.3700000001</v>
      </c>
      <c r="ALF567" s="21">
        <f t="shared" si="228"/>
        <v>1393849.62</v>
      </c>
      <c r="ALG567" s="21">
        <f t="shared" si="228"/>
        <v>1472562.99</v>
      </c>
      <c r="ALH567" s="21">
        <f t="shared" si="919"/>
        <v>488890.3</v>
      </c>
      <c r="ALI567" s="21">
        <f t="shared" si="229"/>
        <v>514907.55</v>
      </c>
      <c r="ALJ567" s="21">
        <f t="shared" si="229"/>
        <v>488722.95</v>
      </c>
      <c r="ALK567" s="23"/>
      <c r="ALL567" s="23"/>
      <c r="ALM567" s="23"/>
      <c r="ALN567" s="21">
        <f t="shared" si="920"/>
        <v>0</v>
      </c>
      <c r="ALO567" s="21">
        <f t="shared" si="921"/>
        <v>0</v>
      </c>
      <c r="ALP567" s="21">
        <f t="shared" si="922"/>
        <v>0</v>
      </c>
      <c r="ALQ567" s="21">
        <f t="shared" si="923"/>
        <v>0</v>
      </c>
      <c r="ALR567" s="21">
        <f t="shared" si="924"/>
        <v>0</v>
      </c>
      <c r="ALS567" s="21">
        <f t="shared" si="925"/>
        <v>0</v>
      </c>
      <c r="ALT567" s="21">
        <f t="shared" si="926"/>
        <v>56553.08</v>
      </c>
      <c r="ALU567" s="21">
        <f t="shared" si="927"/>
        <v>52163.09</v>
      </c>
      <c r="ALV567" s="21">
        <f t="shared" si="928"/>
        <v>55495.14</v>
      </c>
      <c r="ALW567" s="21">
        <f t="shared" si="929"/>
        <v>24385.65</v>
      </c>
      <c r="ALX567" s="21">
        <f t="shared" si="930"/>
        <v>20562.48</v>
      </c>
      <c r="ALY567" s="21">
        <f t="shared" si="931"/>
        <v>19490.580000000002</v>
      </c>
      <c r="ALZ567" s="21">
        <f t="shared" si="932"/>
        <v>0</v>
      </c>
      <c r="AMA567" s="21">
        <f t="shared" si="230"/>
        <v>0</v>
      </c>
      <c r="AMB567" s="21">
        <f t="shared" si="230"/>
        <v>0</v>
      </c>
      <c r="AMC567" s="21">
        <f t="shared" si="933"/>
        <v>0</v>
      </c>
      <c r="AMD567" s="21">
        <f t="shared" si="231"/>
        <v>0</v>
      </c>
      <c r="AME567" s="21">
        <f t="shared" si="231"/>
        <v>0</v>
      </c>
      <c r="AMF567" s="23"/>
      <c r="AMG567" s="23"/>
      <c r="AMH567" s="23"/>
      <c r="AMI567" s="21">
        <f t="shared" si="934"/>
        <v>0</v>
      </c>
      <c r="AMJ567" s="21">
        <f t="shared" si="935"/>
        <v>0</v>
      </c>
      <c r="AMK567" s="21">
        <f t="shared" si="936"/>
        <v>0</v>
      </c>
      <c r="AML567" s="21">
        <f t="shared" si="937"/>
        <v>0</v>
      </c>
      <c r="AMM567" s="21">
        <f t="shared" si="938"/>
        <v>0</v>
      </c>
      <c r="AMN567" s="21">
        <f t="shared" si="939"/>
        <v>0</v>
      </c>
      <c r="AMO567" s="21">
        <f t="shared" si="940"/>
        <v>49456.92</v>
      </c>
      <c r="AMP567" s="21">
        <f t="shared" si="941"/>
        <v>52062.59</v>
      </c>
      <c r="AMQ567" s="21">
        <f t="shared" si="942"/>
        <v>55317.46</v>
      </c>
      <c r="AMR567" s="21">
        <f t="shared" si="943"/>
        <v>19272.02</v>
      </c>
      <c r="AMS567" s="21">
        <f t="shared" si="944"/>
        <v>17377.060000000001</v>
      </c>
      <c r="AMT567" s="21">
        <f t="shared" si="945"/>
        <v>16519.13</v>
      </c>
      <c r="AMU567" s="21">
        <f t="shared" si="946"/>
        <v>0</v>
      </c>
      <c r="AMV567" s="21">
        <f t="shared" si="232"/>
        <v>0</v>
      </c>
      <c r="AMW567" s="21">
        <f t="shared" si="232"/>
        <v>0</v>
      </c>
      <c r="AMX567" s="21">
        <f t="shared" si="947"/>
        <v>0</v>
      </c>
      <c r="AMY567" s="21">
        <f t="shared" si="233"/>
        <v>0</v>
      </c>
      <c r="AMZ567" s="21">
        <f t="shared" si="233"/>
        <v>0</v>
      </c>
      <c r="ANA567" s="23"/>
      <c r="ANB567" s="23"/>
      <c r="ANC567" s="23"/>
      <c r="AND567" s="21">
        <f t="shared" si="948"/>
        <v>0</v>
      </c>
      <c r="ANE567" s="21">
        <f t="shared" si="949"/>
        <v>0</v>
      </c>
      <c r="ANF567" s="21">
        <f t="shared" si="950"/>
        <v>0</v>
      </c>
      <c r="ANG567" s="21">
        <f t="shared" si="951"/>
        <v>0</v>
      </c>
      <c r="ANH567" s="21">
        <f t="shared" si="952"/>
        <v>0</v>
      </c>
      <c r="ANI567" s="21">
        <f t="shared" si="953"/>
        <v>0</v>
      </c>
      <c r="ANJ567" s="21">
        <f t="shared" si="954"/>
        <v>55162.76</v>
      </c>
      <c r="ANK567" s="21">
        <f t="shared" si="955"/>
        <v>53693.97</v>
      </c>
      <c r="ANL567" s="21">
        <f t="shared" si="956"/>
        <v>58211.12</v>
      </c>
      <c r="ANM567" s="21">
        <f t="shared" si="957"/>
        <v>34048.870000000003</v>
      </c>
      <c r="ANN567" s="21">
        <f t="shared" si="958"/>
        <v>44822.19</v>
      </c>
      <c r="ANO567" s="21">
        <f t="shared" si="959"/>
        <v>43847.12</v>
      </c>
      <c r="ANP567" s="21">
        <f t="shared" si="960"/>
        <v>0</v>
      </c>
      <c r="ANQ567" s="21">
        <f t="shared" si="234"/>
        <v>0</v>
      </c>
      <c r="ANR567" s="21">
        <f t="shared" si="234"/>
        <v>0</v>
      </c>
      <c r="ANS567" s="21">
        <f t="shared" si="961"/>
        <v>0</v>
      </c>
      <c r="ANT567" s="21">
        <f t="shared" si="235"/>
        <v>0</v>
      </c>
      <c r="ANU567" s="21">
        <f t="shared" si="235"/>
        <v>0</v>
      </c>
      <c r="ANV567" s="23"/>
      <c r="ANW567" s="23"/>
      <c r="ANX567" s="23"/>
      <c r="ANY567" s="21">
        <f t="shared" si="962"/>
        <v>0</v>
      </c>
      <c r="ANZ567" s="21">
        <f t="shared" si="963"/>
        <v>0</v>
      </c>
      <c r="AOA567" s="21">
        <f t="shared" si="964"/>
        <v>0</v>
      </c>
      <c r="AOB567" s="21">
        <f t="shared" si="965"/>
        <v>0</v>
      </c>
      <c r="AOC567" s="21">
        <f t="shared" si="966"/>
        <v>0</v>
      </c>
      <c r="AOD567" s="21">
        <f t="shared" si="967"/>
        <v>0</v>
      </c>
      <c r="AOE567" s="21">
        <f t="shared" si="968"/>
        <v>49455.19</v>
      </c>
      <c r="AOF567" s="21">
        <f t="shared" si="969"/>
        <v>52435.16</v>
      </c>
      <c r="AOG567" s="21">
        <f t="shared" si="970"/>
        <v>55977.5</v>
      </c>
      <c r="AOH567" s="21">
        <f t="shared" si="971"/>
        <v>15866.24</v>
      </c>
      <c r="AOI567" s="21">
        <f t="shared" si="972"/>
        <v>17888.28</v>
      </c>
      <c r="AOJ567" s="21">
        <f t="shared" si="973"/>
        <v>17025.96</v>
      </c>
      <c r="AOK567" s="21">
        <f t="shared" si="974"/>
        <v>0</v>
      </c>
      <c r="AOL567" s="21">
        <f t="shared" si="236"/>
        <v>0</v>
      </c>
      <c r="AOM567" s="21">
        <f t="shared" si="236"/>
        <v>0</v>
      </c>
      <c r="AON567" s="21">
        <f t="shared" si="975"/>
        <v>0</v>
      </c>
      <c r="AOO567" s="21">
        <f t="shared" si="237"/>
        <v>0</v>
      </c>
      <c r="AOP567" s="21">
        <f t="shared" si="237"/>
        <v>0</v>
      </c>
      <c r="AOQ567" s="23"/>
      <c r="AOR567" s="23"/>
      <c r="AOS567" s="23"/>
      <c r="AOT567" s="21">
        <f t="shared" si="976"/>
        <v>0</v>
      </c>
      <c r="AOU567" s="21">
        <f t="shared" si="977"/>
        <v>0</v>
      </c>
      <c r="AOV567" s="21">
        <f t="shared" si="978"/>
        <v>0</v>
      </c>
      <c r="AOW567" s="21">
        <f t="shared" si="979"/>
        <v>0</v>
      </c>
      <c r="AOX567" s="21">
        <f t="shared" si="980"/>
        <v>0</v>
      </c>
      <c r="AOY567" s="21">
        <f t="shared" si="981"/>
        <v>0</v>
      </c>
      <c r="AOZ567" s="21">
        <f t="shared" si="982"/>
        <v>49451.63</v>
      </c>
      <c r="APA567" s="21">
        <f t="shared" si="983"/>
        <v>51977.13</v>
      </c>
      <c r="APB567" s="21">
        <f t="shared" si="984"/>
        <v>55166.32</v>
      </c>
      <c r="APC567" s="21">
        <f t="shared" si="985"/>
        <v>23038.57</v>
      </c>
      <c r="APD567" s="21">
        <f t="shared" si="986"/>
        <v>20070.45</v>
      </c>
      <c r="APE567" s="21">
        <f t="shared" si="987"/>
        <v>18934.96</v>
      </c>
      <c r="APF567" s="21">
        <f t="shared" si="988"/>
        <v>0</v>
      </c>
      <c r="APG567" s="21">
        <f t="shared" si="238"/>
        <v>0</v>
      </c>
      <c r="APH567" s="21">
        <f t="shared" si="238"/>
        <v>0</v>
      </c>
      <c r="API567" s="21">
        <f t="shared" si="989"/>
        <v>0</v>
      </c>
      <c r="APJ567" s="21">
        <f t="shared" si="239"/>
        <v>0</v>
      </c>
      <c r="APK567" s="21">
        <f t="shared" si="239"/>
        <v>0</v>
      </c>
      <c r="APL567" s="23"/>
      <c r="APM567" s="23"/>
      <c r="APN567" s="23"/>
      <c r="APO567" s="21">
        <f t="shared" si="990"/>
        <v>0</v>
      </c>
      <c r="APP567" s="21">
        <f t="shared" si="991"/>
        <v>0</v>
      </c>
      <c r="APQ567" s="21">
        <f t="shared" si="992"/>
        <v>0</v>
      </c>
      <c r="APR567" s="21">
        <f t="shared" si="993"/>
        <v>0</v>
      </c>
      <c r="APS567" s="21">
        <f t="shared" si="994"/>
        <v>0</v>
      </c>
      <c r="APT567" s="21">
        <f t="shared" si="995"/>
        <v>0</v>
      </c>
      <c r="APU567" s="21">
        <f t="shared" si="996"/>
        <v>49430.58</v>
      </c>
      <c r="APV567" s="21">
        <f t="shared" si="997"/>
        <v>51602.62</v>
      </c>
      <c r="APW567" s="21">
        <f t="shared" si="998"/>
        <v>54501.84</v>
      </c>
      <c r="APX567" s="21">
        <f t="shared" si="999"/>
        <v>20147.810000000001</v>
      </c>
      <c r="APY567" s="21">
        <f t="shared" si="1000"/>
        <v>17989.29</v>
      </c>
      <c r="APZ567" s="21">
        <f t="shared" si="1001"/>
        <v>17126.54</v>
      </c>
      <c r="AQA567" s="21">
        <f t="shared" si="1002"/>
        <v>0</v>
      </c>
      <c r="AQB567" s="21">
        <f t="shared" si="240"/>
        <v>0</v>
      </c>
      <c r="AQC567" s="21">
        <f t="shared" si="240"/>
        <v>0</v>
      </c>
      <c r="AQD567" s="21">
        <f t="shared" si="1003"/>
        <v>0</v>
      </c>
      <c r="AQE567" s="21">
        <f t="shared" si="241"/>
        <v>0</v>
      </c>
      <c r="AQF567" s="21">
        <f t="shared" si="241"/>
        <v>0</v>
      </c>
      <c r="AQG567" s="23"/>
      <c r="AQH567" s="23"/>
      <c r="AQI567" s="23"/>
      <c r="AQJ567" s="21">
        <f t="shared" si="1004"/>
        <v>0</v>
      </c>
      <c r="AQK567" s="21">
        <f t="shared" si="1005"/>
        <v>0</v>
      </c>
      <c r="AQL567" s="21">
        <f t="shared" si="1006"/>
        <v>0</v>
      </c>
      <c r="AQM567" s="21">
        <f t="shared" si="1007"/>
        <v>0</v>
      </c>
      <c r="AQN567" s="21">
        <f t="shared" si="1008"/>
        <v>0</v>
      </c>
      <c r="AQO567" s="21">
        <f t="shared" si="1009"/>
        <v>0</v>
      </c>
      <c r="AQP567" s="21">
        <f t="shared" si="1010"/>
        <v>49462.37</v>
      </c>
      <c r="AQQ567" s="21">
        <f t="shared" si="1011"/>
        <v>52314.54</v>
      </c>
      <c r="AQR567" s="21">
        <f t="shared" si="1012"/>
        <v>55763.26</v>
      </c>
      <c r="AQS567" s="21">
        <f t="shared" si="1013"/>
        <v>16165.98</v>
      </c>
      <c r="AQT567" s="21">
        <f t="shared" si="1014"/>
        <v>16862.55</v>
      </c>
      <c r="AQU567" s="21">
        <f t="shared" si="1015"/>
        <v>16200.95</v>
      </c>
      <c r="AQV567" s="21">
        <f t="shared" si="1016"/>
        <v>0</v>
      </c>
      <c r="AQW567" s="21">
        <f t="shared" si="242"/>
        <v>0</v>
      </c>
      <c r="AQX567" s="21">
        <f t="shared" si="242"/>
        <v>0</v>
      </c>
      <c r="AQY567" s="21">
        <f t="shared" si="1017"/>
        <v>0</v>
      </c>
      <c r="AQZ567" s="21">
        <f t="shared" si="243"/>
        <v>0</v>
      </c>
      <c r="ARA567" s="21">
        <f t="shared" si="243"/>
        <v>0</v>
      </c>
      <c r="ARB567" s="23"/>
      <c r="ARC567" s="23"/>
      <c r="ARD567" s="23"/>
      <c r="ARE567" s="21">
        <f t="shared" si="1018"/>
        <v>0</v>
      </c>
      <c r="ARF567" s="21">
        <f t="shared" si="1019"/>
        <v>0</v>
      </c>
      <c r="ARG567" s="21">
        <f t="shared" si="1020"/>
        <v>0</v>
      </c>
      <c r="ARH567" s="21">
        <f t="shared" si="1021"/>
        <v>0</v>
      </c>
      <c r="ARI567" s="21">
        <f t="shared" si="1022"/>
        <v>0</v>
      </c>
      <c r="ARJ567" s="21">
        <f t="shared" si="1023"/>
        <v>0</v>
      </c>
      <c r="ARK567" s="21">
        <f t="shared" si="1024"/>
        <v>54868.52</v>
      </c>
      <c r="ARL567" s="21">
        <f t="shared" si="1025"/>
        <v>51418.9</v>
      </c>
      <c r="ARM567" s="21">
        <f t="shared" si="1026"/>
        <v>54176.54</v>
      </c>
      <c r="ARN567" s="21">
        <f t="shared" si="1027"/>
        <v>22340.43</v>
      </c>
      <c r="ARO567" s="21">
        <f t="shared" si="1028"/>
        <v>16442.95</v>
      </c>
      <c r="ARP567" s="21">
        <f t="shared" si="1029"/>
        <v>15593.5</v>
      </c>
      <c r="ARQ567" s="21">
        <f t="shared" si="1030"/>
        <v>0</v>
      </c>
      <c r="ARR567" s="21">
        <f t="shared" si="244"/>
        <v>0</v>
      </c>
      <c r="ARS567" s="21">
        <f t="shared" si="244"/>
        <v>0</v>
      </c>
      <c r="ART567" s="21">
        <f t="shared" si="1031"/>
        <v>0</v>
      </c>
      <c r="ARU567" s="21">
        <f t="shared" si="245"/>
        <v>0</v>
      </c>
      <c r="ARV567" s="21">
        <f t="shared" si="245"/>
        <v>0</v>
      </c>
      <c r="ARW567" s="23"/>
      <c r="ARX567" s="23"/>
      <c r="ARY567" s="23"/>
      <c r="ARZ567" s="21">
        <f t="shared" si="1032"/>
        <v>0</v>
      </c>
      <c r="ASA567" s="21">
        <f t="shared" si="1033"/>
        <v>0</v>
      </c>
      <c r="ASB567" s="21">
        <f t="shared" si="1034"/>
        <v>0</v>
      </c>
      <c r="ASC567" s="21">
        <f t="shared" si="1035"/>
        <v>0</v>
      </c>
      <c r="ASD567" s="21">
        <f t="shared" si="1036"/>
        <v>0</v>
      </c>
      <c r="ASE567" s="21">
        <f t="shared" si="1037"/>
        <v>0</v>
      </c>
      <c r="ASF567" s="21">
        <f t="shared" si="1038"/>
        <v>49422.78</v>
      </c>
      <c r="ASG567" s="21">
        <f t="shared" si="1039"/>
        <v>51633.08</v>
      </c>
      <c r="ASH567" s="21">
        <f t="shared" si="1040"/>
        <v>54555.8</v>
      </c>
      <c r="ASI567" s="21">
        <f t="shared" si="1041"/>
        <v>17003.72</v>
      </c>
      <c r="ASJ567" s="21">
        <f t="shared" si="1042"/>
        <v>18589.55</v>
      </c>
      <c r="ASK567" s="21">
        <f t="shared" si="1043"/>
        <v>17490.05</v>
      </c>
      <c r="ASL567" s="21">
        <f t="shared" si="1044"/>
        <v>0</v>
      </c>
      <c r="ASM567" s="21">
        <f t="shared" si="246"/>
        <v>0</v>
      </c>
      <c r="ASN567" s="21">
        <f t="shared" si="246"/>
        <v>0</v>
      </c>
      <c r="ASO567" s="21">
        <f t="shared" si="1045"/>
        <v>0</v>
      </c>
      <c r="ASP567" s="21">
        <f t="shared" si="247"/>
        <v>0</v>
      </c>
      <c r="ASQ567" s="21">
        <f t="shared" si="247"/>
        <v>0</v>
      </c>
      <c r="ASR567" s="23"/>
      <c r="ASS567" s="23"/>
      <c r="AST567" s="23"/>
      <c r="ASU567" s="21">
        <f t="shared" si="1046"/>
        <v>0</v>
      </c>
      <c r="ASV567" s="21">
        <f t="shared" si="1047"/>
        <v>0</v>
      </c>
      <c r="ASW567" s="21">
        <f t="shared" si="1048"/>
        <v>0</v>
      </c>
      <c r="ASX567" s="21">
        <f t="shared" si="1049"/>
        <v>0</v>
      </c>
      <c r="ASY567" s="21">
        <f t="shared" si="1050"/>
        <v>0</v>
      </c>
      <c r="ASZ567" s="21">
        <f t="shared" si="1051"/>
        <v>0</v>
      </c>
      <c r="ATA567" s="21">
        <f t="shared" si="1052"/>
        <v>49434</v>
      </c>
      <c r="ATB567" s="21">
        <f t="shared" si="1053"/>
        <v>51793.99</v>
      </c>
      <c r="ATC567" s="21">
        <f t="shared" si="1054"/>
        <v>54841.16</v>
      </c>
      <c r="ATD567" s="21">
        <f t="shared" si="1055"/>
        <v>17531.48</v>
      </c>
      <c r="ATE567" s="21">
        <f t="shared" si="1056"/>
        <v>15871.39</v>
      </c>
      <c r="ATF567" s="21">
        <f t="shared" si="1057"/>
        <v>15080.94</v>
      </c>
      <c r="ATG567" s="21">
        <f t="shared" si="1058"/>
        <v>0</v>
      </c>
      <c r="ATH567" s="21">
        <f t="shared" si="248"/>
        <v>0</v>
      </c>
      <c r="ATI567" s="21">
        <f t="shared" si="248"/>
        <v>0</v>
      </c>
      <c r="ATJ567" s="21">
        <f t="shared" si="1059"/>
        <v>0</v>
      </c>
      <c r="ATK567" s="21">
        <f t="shared" si="249"/>
        <v>0</v>
      </c>
      <c r="ATL567" s="21">
        <f t="shared" si="249"/>
        <v>0</v>
      </c>
      <c r="ATM567" s="23"/>
      <c r="ATN567" s="23"/>
      <c r="ATO567" s="23"/>
      <c r="ATP567" s="21">
        <f t="shared" si="1060"/>
        <v>0</v>
      </c>
      <c r="ATQ567" s="21">
        <f t="shared" si="1061"/>
        <v>0</v>
      </c>
      <c r="ATR567" s="21">
        <f t="shared" si="1062"/>
        <v>0</v>
      </c>
      <c r="ATS567" s="21">
        <f t="shared" si="1063"/>
        <v>0</v>
      </c>
      <c r="ATT567" s="21">
        <f t="shared" si="1064"/>
        <v>0</v>
      </c>
      <c r="ATU567" s="21">
        <f t="shared" si="1065"/>
        <v>0</v>
      </c>
      <c r="ATV567" s="21">
        <f t="shared" si="1066"/>
        <v>49435.51</v>
      </c>
      <c r="ATW567" s="21">
        <f t="shared" si="1067"/>
        <v>51742.61</v>
      </c>
      <c r="ATX567" s="21">
        <f t="shared" si="1068"/>
        <v>54750.25</v>
      </c>
      <c r="ATY567" s="21">
        <f t="shared" si="1069"/>
        <v>18594.48</v>
      </c>
      <c r="ATZ567" s="21">
        <f t="shared" si="1070"/>
        <v>17976.830000000002</v>
      </c>
      <c r="AUA567" s="21">
        <f t="shared" si="1071"/>
        <v>16918.13</v>
      </c>
      <c r="AUB567" s="21">
        <f t="shared" si="1072"/>
        <v>0</v>
      </c>
      <c r="AUC567" s="21">
        <f t="shared" si="250"/>
        <v>0</v>
      </c>
      <c r="AUD567" s="21">
        <f t="shared" si="250"/>
        <v>0</v>
      </c>
      <c r="AUE567" s="21">
        <f t="shared" si="1073"/>
        <v>0</v>
      </c>
      <c r="AUF567" s="21">
        <f t="shared" si="251"/>
        <v>0</v>
      </c>
      <c r="AUG567" s="21">
        <f t="shared" si="251"/>
        <v>0</v>
      </c>
      <c r="AUH567" s="23"/>
      <c r="AUI567" s="23"/>
      <c r="AUJ567" s="23"/>
      <c r="AUK567" s="21">
        <f t="shared" si="1074"/>
        <v>0</v>
      </c>
      <c r="AUL567" s="21">
        <f t="shared" si="1075"/>
        <v>0</v>
      </c>
      <c r="AUM567" s="21">
        <f t="shared" si="1076"/>
        <v>0</v>
      </c>
      <c r="AUN567" s="21">
        <f t="shared" si="1077"/>
        <v>0</v>
      </c>
      <c r="AUO567" s="21">
        <f t="shared" si="1078"/>
        <v>0</v>
      </c>
      <c r="AUP567" s="21">
        <f t="shared" si="1079"/>
        <v>0</v>
      </c>
      <c r="AUQ567" s="21">
        <f t="shared" si="1080"/>
        <v>49429.37</v>
      </c>
      <c r="AUR567" s="21">
        <f t="shared" si="1081"/>
        <v>51707.26</v>
      </c>
      <c r="AUS567" s="21">
        <f t="shared" si="1082"/>
        <v>54687.63</v>
      </c>
      <c r="AUT567" s="21">
        <f t="shared" si="1083"/>
        <v>17803.900000000001</v>
      </c>
      <c r="AUU567" s="21">
        <f t="shared" si="1084"/>
        <v>18026.560000000001</v>
      </c>
      <c r="AUV567" s="21">
        <f t="shared" si="1085"/>
        <v>17131.009999999998</v>
      </c>
      <c r="AUW567" s="21">
        <f t="shared" si="1086"/>
        <v>0</v>
      </c>
      <c r="AUX567" s="21">
        <f t="shared" si="252"/>
        <v>0</v>
      </c>
      <c r="AUY567" s="21">
        <f t="shared" si="252"/>
        <v>0</v>
      </c>
      <c r="AUZ567" s="21">
        <f t="shared" si="1087"/>
        <v>0</v>
      </c>
      <c r="AVA567" s="21">
        <f t="shared" si="253"/>
        <v>0</v>
      </c>
      <c r="AVB567" s="21">
        <f t="shared" si="253"/>
        <v>0</v>
      </c>
      <c r="AVC567" s="41">
        <f t="shared" si="1088"/>
        <v>228</v>
      </c>
      <c r="AVD567" s="41">
        <f t="shared" si="254"/>
        <v>222</v>
      </c>
      <c r="AVE567" s="41">
        <f t="shared" si="254"/>
        <v>222</v>
      </c>
      <c r="AVF567" s="21">
        <f t="shared" si="254"/>
        <v>11233332</v>
      </c>
      <c r="AVG567" s="21">
        <f t="shared" si="254"/>
        <v>11040504</v>
      </c>
      <c r="AVH567" s="21">
        <f t="shared" si="254"/>
        <v>11198124</v>
      </c>
      <c r="AVI567" s="21">
        <f t="shared" si="254"/>
        <v>9999940.9199999999</v>
      </c>
      <c r="AVJ567" s="21">
        <f t="shared" si="254"/>
        <v>9884858.5800000001</v>
      </c>
      <c r="AVK567" s="21">
        <f t="shared" si="254"/>
        <v>10061126.58</v>
      </c>
      <c r="AVL567" s="21"/>
      <c r="AVM567" s="21"/>
      <c r="AVN567" s="21"/>
      <c r="AVO567" s="21"/>
      <c r="AVP567" s="21"/>
      <c r="AVQ567" s="21"/>
      <c r="AVR567" s="21">
        <f t="shared" si="255"/>
        <v>11428742.9</v>
      </c>
      <c r="AVS567" s="21">
        <f t="shared" si="255"/>
        <v>11532362.630000001</v>
      </c>
      <c r="AVT567" s="21">
        <f t="shared" si="255"/>
        <v>12235154.9</v>
      </c>
      <c r="AVU567" s="21">
        <f t="shared" si="255"/>
        <v>5328085.6100000003</v>
      </c>
      <c r="AVV567" s="21">
        <f t="shared" si="255"/>
        <v>4891994.92</v>
      </c>
      <c r="AVW567" s="21">
        <f t="shared" si="255"/>
        <v>4698830.26</v>
      </c>
    </row>
    <row r="568" spans="1:1271" ht="48">
      <c r="A568" s="18" t="s">
        <v>70</v>
      </c>
      <c r="B568" s="18" t="s">
        <v>82</v>
      </c>
      <c r="C568" s="5"/>
      <c r="D568" s="113"/>
      <c r="E568" s="96"/>
      <c r="F568" s="29">
        <f t="shared" si="256"/>
        <v>73128</v>
      </c>
      <c r="G568" s="29">
        <f t="shared" si="256"/>
        <v>73591</v>
      </c>
      <c r="H568" s="29">
        <f t="shared" si="256"/>
        <v>74301</v>
      </c>
      <c r="I568" s="21">
        <f t="shared" si="257"/>
        <v>59584</v>
      </c>
      <c r="J568" s="21">
        <f t="shared" si="257"/>
        <v>60751</v>
      </c>
      <c r="K568" s="21">
        <f t="shared" si="257"/>
        <v>62139</v>
      </c>
      <c r="L568" s="23"/>
      <c r="M568" s="23"/>
      <c r="N568" s="23"/>
      <c r="O568" s="21">
        <f t="shared" si="258"/>
        <v>0</v>
      </c>
      <c r="P568" s="21">
        <f t="shared" si="259"/>
        <v>0</v>
      </c>
      <c r="Q568" s="21">
        <f t="shared" si="260"/>
        <v>0</v>
      </c>
      <c r="R568" s="21">
        <f t="shared" si="261"/>
        <v>0</v>
      </c>
      <c r="S568" s="21">
        <f t="shared" si="262"/>
        <v>0</v>
      </c>
      <c r="T568" s="21">
        <f t="shared" si="263"/>
        <v>0</v>
      </c>
      <c r="U568" s="21">
        <f t="shared" si="264"/>
        <v>75770.960000000006</v>
      </c>
      <c r="V568" s="21">
        <f t="shared" si="265"/>
        <v>77611.03</v>
      </c>
      <c r="W568" s="21">
        <f t="shared" si="266"/>
        <v>82491.42</v>
      </c>
      <c r="X568" s="21">
        <f t="shared" si="267"/>
        <v>16910.95</v>
      </c>
      <c r="Y568" s="21">
        <f t="shared" si="268"/>
        <v>28650.35</v>
      </c>
      <c r="Z568" s="21">
        <f t="shared" si="269"/>
        <v>27049.34</v>
      </c>
      <c r="AA568" s="21">
        <f t="shared" si="270"/>
        <v>0</v>
      </c>
      <c r="AB568" s="21">
        <f t="shared" si="133"/>
        <v>0</v>
      </c>
      <c r="AC568" s="21">
        <f t="shared" si="133"/>
        <v>0</v>
      </c>
      <c r="AD568" s="21">
        <f t="shared" si="271"/>
        <v>0</v>
      </c>
      <c r="AE568" s="21">
        <f t="shared" si="134"/>
        <v>0</v>
      </c>
      <c r="AF568" s="21">
        <f t="shared" si="134"/>
        <v>0</v>
      </c>
      <c r="AG568" s="23"/>
      <c r="AH568" s="23"/>
      <c r="AI568" s="23"/>
      <c r="AJ568" s="21">
        <f t="shared" si="272"/>
        <v>0</v>
      </c>
      <c r="AK568" s="21">
        <f t="shared" si="273"/>
        <v>0</v>
      </c>
      <c r="AL568" s="21">
        <f t="shared" si="274"/>
        <v>0</v>
      </c>
      <c r="AM568" s="21">
        <f t="shared" si="275"/>
        <v>0</v>
      </c>
      <c r="AN568" s="21">
        <f t="shared" si="276"/>
        <v>0</v>
      </c>
      <c r="AO568" s="21">
        <f t="shared" si="277"/>
        <v>0</v>
      </c>
      <c r="AP568" s="21">
        <f t="shared" si="278"/>
        <v>83512.72</v>
      </c>
      <c r="AQ568" s="21">
        <f t="shared" si="279"/>
        <v>77388.899999999994</v>
      </c>
      <c r="AR568" s="21">
        <f t="shared" si="280"/>
        <v>82098.570000000007</v>
      </c>
      <c r="AS568" s="21">
        <f t="shared" si="281"/>
        <v>26331.63</v>
      </c>
      <c r="AT568" s="21">
        <f t="shared" si="282"/>
        <v>26676.67</v>
      </c>
      <c r="AU568" s="21">
        <f t="shared" si="283"/>
        <v>25796.37</v>
      </c>
      <c r="AV568" s="21">
        <f t="shared" si="284"/>
        <v>0</v>
      </c>
      <c r="AW568" s="21">
        <f t="shared" si="135"/>
        <v>0</v>
      </c>
      <c r="AX568" s="21">
        <f t="shared" si="135"/>
        <v>0</v>
      </c>
      <c r="AY568" s="21">
        <f t="shared" si="285"/>
        <v>0</v>
      </c>
      <c r="AZ568" s="21">
        <f t="shared" si="136"/>
        <v>0</v>
      </c>
      <c r="BA568" s="21">
        <f t="shared" si="136"/>
        <v>0</v>
      </c>
      <c r="BB568" s="23"/>
      <c r="BC568" s="23"/>
      <c r="BD568" s="23"/>
      <c r="BE568" s="21">
        <f t="shared" si="286"/>
        <v>0</v>
      </c>
      <c r="BF568" s="21">
        <f t="shared" si="287"/>
        <v>0</v>
      </c>
      <c r="BG568" s="21">
        <f t="shared" si="288"/>
        <v>0</v>
      </c>
      <c r="BH568" s="21">
        <f t="shared" si="289"/>
        <v>0</v>
      </c>
      <c r="BI568" s="21">
        <f t="shared" si="290"/>
        <v>0</v>
      </c>
      <c r="BJ568" s="21">
        <f t="shared" si="291"/>
        <v>0</v>
      </c>
      <c r="BK568" s="21">
        <f t="shared" si="292"/>
        <v>73416.679999999993</v>
      </c>
      <c r="BL568" s="21">
        <f t="shared" si="293"/>
        <v>77696.070000000007</v>
      </c>
      <c r="BM568" s="21">
        <f t="shared" si="294"/>
        <v>82641.63</v>
      </c>
      <c r="BN568" s="21">
        <f t="shared" si="295"/>
        <v>22027.9</v>
      </c>
      <c r="BO568" s="21">
        <f t="shared" si="296"/>
        <v>26206.240000000002</v>
      </c>
      <c r="BP568" s="21">
        <f t="shared" si="297"/>
        <v>24598.89</v>
      </c>
      <c r="BQ568" s="21">
        <f t="shared" si="298"/>
        <v>0</v>
      </c>
      <c r="BR568" s="21">
        <f t="shared" si="137"/>
        <v>0</v>
      </c>
      <c r="BS568" s="21">
        <f t="shared" si="137"/>
        <v>0</v>
      </c>
      <c r="BT568" s="21">
        <f t="shared" si="299"/>
        <v>0</v>
      </c>
      <c r="BU568" s="21">
        <f t="shared" si="138"/>
        <v>0</v>
      </c>
      <c r="BV568" s="21">
        <f t="shared" si="138"/>
        <v>0</v>
      </c>
      <c r="BW568" s="23"/>
      <c r="BX568" s="23"/>
      <c r="BY568" s="23"/>
      <c r="BZ568" s="21">
        <f t="shared" si="300"/>
        <v>0</v>
      </c>
      <c r="CA568" s="21">
        <f t="shared" si="301"/>
        <v>0</v>
      </c>
      <c r="CB568" s="21">
        <f t="shared" si="302"/>
        <v>0</v>
      </c>
      <c r="CC568" s="21">
        <f t="shared" si="303"/>
        <v>0</v>
      </c>
      <c r="CD568" s="21">
        <f t="shared" si="304"/>
        <v>0</v>
      </c>
      <c r="CE568" s="21">
        <f t="shared" si="305"/>
        <v>0</v>
      </c>
      <c r="CF568" s="21">
        <f t="shared" si="306"/>
        <v>73703.649999999994</v>
      </c>
      <c r="CG568" s="21">
        <f t="shared" si="307"/>
        <v>128251.07</v>
      </c>
      <c r="CH568" s="21">
        <f t="shared" si="308"/>
        <v>4400.91</v>
      </c>
      <c r="CI568" s="21">
        <f t="shared" si="309"/>
        <v>34527.51</v>
      </c>
      <c r="CJ568" s="21">
        <f t="shared" si="310"/>
        <v>29800.9</v>
      </c>
      <c r="CK568" s="21">
        <f t="shared" si="311"/>
        <v>97646.83</v>
      </c>
      <c r="CL568" s="21">
        <f t="shared" si="312"/>
        <v>0</v>
      </c>
      <c r="CM568" s="21">
        <f t="shared" si="139"/>
        <v>0</v>
      </c>
      <c r="CN568" s="21">
        <f t="shared" si="139"/>
        <v>0</v>
      </c>
      <c r="CO568" s="21">
        <f t="shared" si="313"/>
        <v>0</v>
      </c>
      <c r="CP568" s="21">
        <f t="shared" si="140"/>
        <v>0</v>
      </c>
      <c r="CQ568" s="21">
        <f t="shared" si="140"/>
        <v>0</v>
      </c>
      <c r="CR568" s="23"/>
      <c r="CS568" s="23"/>
      <c r="CT568" s="23"/>
      <c r="CU568" s="21">
        <f t="shared" si="314"/>
        <v>0</v>
      </c>
      <c r="CV568" s="21">
        <f t="shared" si="315"/>
        <v>0</v>
      </c>
      <c r="CW568" s="21">
        <f t="shared" si="316"/>
        <v>0</v>
      </c>
      <c r="CX568" s="21">
        <f t="shared" si="317"/>
        <v>0</v>
      </c>
      <c r="CY568" s="21">
        <f t="shared" si="318"/>
        <v>0</v>
      </c>
      <c r="CZ568" s="21">
        <f t="shared" si="319"/>
        <v>0</v>
      </c>
      <c r="DA568" s="21">
        <f t="shared" si="320"/>
        <v>73352.34</v>
      </c>
      <c r="DB568" s="21">
        <f t="shared" si="321"/>
        <v>76505.41</v>
      </c>
      <c r="DC568" s="21">
        <f t="shared" si="322"/>
        <v>80540.42</v>
      </c>
      <c r="DD568" s="21">
        <f t="shared" si="323"/>
        <v>31122.58</v>
      </c>
      <c r="DE568" s="21">
        <f t="shared" si="324"/>
        <v>31042.54</v>
      </c>
      <c r="DF568" s="21">
        <f t="shared" si="325"/>
        <v>29863.85</v>
      </c>
      <c r="DG568" s="21">
        <f t="shared" si="326"/>
        <v>0</v>
      </c>
      <c r="DH568" s="21">
        <f t="shared" si="141"/>
        <v>0</v>
      </c>
      <c r="DI568" s="21">
        <f t="shared" si="141"/>
        <v>0</v>
      </c>
      <c r="DJ568" s="21">
        <f t="shared" si="327"/>
        <v>0</v>
      </c>
      <c r="DK568" s="21">
        <f t="shared" si="142"/>
        <v>0</v>
      </c>
      <c r="DL568" s="21">
        <f t="shared" si="142"/>
        <v>0</v>
      </c>
      <c r="DM568" s="23"/>
      <c r="DN568" s="23"/>
      <c r="DO568" s="23"/>
      <c r="DP568" s="21">
        <f t="shared" si="328"/>
        <v>0</v>
      </c>
      <c r="DQ568" s="21">
        <f t="shared" si="329"/>
        <v>0</v>
      </c>
      <c r="DR568" s="21">
        <f t="shared" si="330"/>
        <v>0</v>
      </c>
      <c r="DS568" s="21">
        <f t="shared" si="331"/>
        <v>0</v>
      </c>
      <c r="DT568" s="21">
        <f t="shared" si="332"/>
        <v>0</v>
      </c>
      <c r="DU568" s="21">
        <f t="shared" si="333"/>
        <v>0</v>
      </c>
      <c r="DV568" s="21">
        <f t="shared" si="334"/>
        <v>73396.210000000006</v>
      </c>
      <c r="DW568" s="21">
        <f t="shared" si="335"/>
        <v>77562.5</v>
      </c>
      <c r="DX568" s="21">
        <f t="shared" si="336"/>
        <v>82405.990000000005</v>
      </c>
      <c r="DY568" s="21">
        <f t="shared" si="337"/>
        <v>32988.949999999997</v>
      </c>
      <c r="DZ568" s="21">
        <f t="shared" si="338"/>
        <v>33096.14</v>
      </c>
      <c r="EA568" s="21">
        <f t="shared" si="339"/>
        <v>32077.73</v>
      </c>
      <c r="EB568" s="21">
        <f t="shared" si="340"/>
        <v>0</v>
      </c>
      <c r="EC568" s="21">
        <f t="shared" si="143"/>
        <v>0</v>
      </c>
      <c r="ED568" s="21">
        <f t="shared" si="143"/>
        <v>0</v>
      </c>
      <c r="EE568" s="21">
        <f t="shared" si="341"/>
        <v>0</v>
      </c>
      <c r="EF568" s="21">
        <f t="shared" si="144"/>
        <v>0</v>
      </c>
      <c r="EG568" s="21">
        <f t="shared" si="144"/>
        <v>0</v>
      </c>
      <c r="EH568" s="23"/>
      <c r="EI568" s="23"/>
      <c r="EJ568" s="23"/>
      <c r="EK568" s="21">
        <f t="shared" si="342"/>
        <v>0</v>
      </c>
      <c r="EL568" s="21">
        <f t="shared" si="343"/>
        <v>0</v>
      </c>
      <c r="EM568" s="21">
        <f t="shared" si="344"/>
        <v>0</v>
      </c>
      <c r="EN568" s="21">
        <f t="shared" si="345"/>
        <v>0</v>
      </c>
      <c r="EO568" s="21">
        <f t="shared" si="346"/>
        <v>0</v>
      </c>
      <c r="EP568" s="21">
        <f t="shared" si="347"/>
        <v>0</v>
      </c>
      <c r="EQ568" s="21">
        <f t="shared" si="348"/>
        <v>0</v>
      </c>
      <c r="ER568" s="21">
        <f t="shared" si="349"/>
        <v>0</v>
      </c>
      <c r="ES568" s="21">
        <f t="shared" si="350"/>
        <v>0</v>
      </c>
      <c r="ET568" s="21">
        <f t="shared" si="351"/>
        <v>0</v>
      </c>
      <c r="EU568" s="21">
        <f t="shared" si="352"/>
        <v>0</v>
      </c>
      <c r="EV568" s="21">
        <f t="shared" si="353"/>
        <v>0</v>
      </c>
      <c r="EW568" s="21">
        <f t="shared" si="354"/>
        <v>0</v>
      </c>
      <c r="EX568" s="21">
        <f t="shared" si="145"/>
        <v>0</v>
      </c>
      <c r="EY568" s="21">
        <f t="shared" si="145"/>
        <v>0</v>
      </c>
      <c r="EZ568" s="21">
        <f t="shared" si="355"/>
        <v>0</v>
      </c>
      <c r="FA568" s="21">
        <f t="shared" si="146"/>
        <v>0</v>
      </c>
      <c r="FB568" s="21">
        <f t="shared" si="146"/>
        <v>0</v>
      </c>
      <c r="FC568" s="23"/>
      <c r="FD568" s="23"/>
      <c r="FE568" s="23"/>
      <c r="FF568" s="21">
        <f t="shared" si="356"/>
        <v>0</v>
      </c>
      <c r="FG568" s="21">
        <f t="shared" si="357"/>
        <v>0</v>
      </c>
      <c r="FH568" s="21">
        <f t="shared" si="358"/>
        <v>0</v>
      </c>
      <c r="FI568" s="21">
        <f t="shared" si="359"/>
        <v>0</v>
      </c>
      <c r="FJ568" s="21">
        <f t="shared" si="360"/>
        <v>0</v>
      </c>
      <c r="FK568" s="21">
        <f t="shared" si="361"/>
        <v>0</v>
      </c>
      <c r="FL568" s="21">
        <f t="shared" si="362"/>
        <v>74921.37</v>
      </c>
      <c r="FM568" s="21">
        <f t="shared" si="363"/>
        <v>76556.88</v>
      </c>
      <c r="FN568" s="21">
        <f t="shared" si="364"/>
        <v>80629.88</v>
      </c>
      <c r="FO568" s="21">
        <f t="shared" si="365"/>
        <v>27027.99</v>
      </c>
      <c r="FP568" s="21">
        <f t="shared" si="366"/>
        <v>24859.39</v>
      </c>
      <c r="FQ568" s="21">
        <f t="shared" si="367"/>
        <v>24128.7</v>
      </c>
      <c r="FR568" s="21">
        <f t="shared" si="368"/>
        <v>0</v>
      </c>
      <c r="FS568" s="21">
        <f t="shared" si="147"/>
        <v>0</v>
      </c>
      <c r="FT568" s="21">
        <f t="shared" si="147"/>
        <v>0</v>
      </c>
      <c r="FU568" s="21">
        <f t="shared" si="369"/>
        <v>0</v>
      </c>
      <c r="FV568" s="21">
        <f t="shared" si="148"/>
        <v>0</v>
      </c>
      <c r="FW568" s="21">
        <f t="shared" si="148"/>
        <v>0</v>
      </c>
      <c r="FX568" s="23"/>
      <c r="FY568" s="23"/>
      <c r="FZ568" s="23"/>
      <c r="GA568" s="21">
        <f t="shared" si="371"/>
        <v>0</v>
      </c>
      <c r="GB568" s="21">
        <f t="shared" si="372"/>
        <v>0</v>
      </c>
      <c r="GC568" s="21">
        <f t="shared" si="373"/>
        <v>0</v>
      </c>
      <c r="GD568" s="21">
        <f t="shared" si="374"/>
        <v>0</v>
      </c>
      <c r="GE568" s="21">
        <f t="shared" si="375"/>
        <v>0</v>
      </c>
      <c r="GF568" s="21">
        <f t="shared" si="376"/>
        <v>0</v>
      </c>
      <c r="GG568" s="21">
        <f t="shared" si="377"/>
        <v>0</v>
      </c>
      <c r="GH568" s="21">
        <f t="shared" si="378"/>
        <v>0</v>
      </c>
      <c r="GI568" s="21">
        <f t="shared" si="379"/>
        <v>0</v>
      </c>
      <c r="GJ568" s="21">
        <f t="shared" si="380"/>
        <v>0</v>
      </c>
      <c r="GK568" s="21">
        <f t="shared" si="381"/>
        <v>0</v>
      </c>
      <c r="GL568" s="21">
        <f t="shared" si="382"/>
        <v>0</v>
      </c>
      <c r="GM568" s="21">
        <f t="shared" si="383"/>
        <v>0</v>
      </c>
      <c r="GN568" s="21">
        <f t="shared" si="150"/>
        <v>0</v>
      </c>
      <c r="GO568" s="21">
        <f t="shared" si="150"/>
        <v>0</v>
      </c>
      <c r="GP568" s="21">
        <f t="shared" si="384"/>
        <v>0</v>
      </c>
      <c r="GQ568" s="21">
        <f t="shared" si="151"/>
        <v>0</v>
      </c>
      <c r="GR568" s="21">
        <f t="shared" si="151"/>
        <v>0</v>
      </c>
      <c r="GS568" s="23"/>
      <c r="GT568" s="23"/>
      <c r="GU568" s="23"/>
      <c r="GV568" s="21">
        <f t="shared" si="385"/>
        <v>0</v>
      </c>
      <c r="GW568" s="21">
        <f t="shared" si="386"/>
        <v>0</v>
      </c>
      <c r="GX568" s="21">
        <f t="shared" si="387"/>
        <v>0</v>
      </c>
      <c r="GY568" s="21">
        <f t="shared" si="388"/>
        <v>0</v>
      </c>
      <c r="GZ568" s="21">
        <f t="shared" si="389"/>
        <v>0</v>
      </c>
      <c r="HA568" s="21">
        <f t="shared" si="390"/>
        <v>0</v>
      </c>
      <c r="HB568" s="21">
        <f t="shared" si="391"/>
        <v>73342.679999999993</v>
      </c>
      <c r="HC568" s="21">
        <f t="shared" si="392"/>
        <v>76437.11</v>
      </c>
      <c r="HD568" s="21">
        <f t="shared" si="393"/>
        <v>80419.64</v>
      </c>
      <c r="HE568" s="21">
        <f t="shared" si="394"/>
        <v>28515.58</v>
      </c>
      <c r="HF568" s="21">
        <f t="shared" si="395"/>
        <v>28576.83</v>
      </c>
      <c r="HG568" s="21">
        <f t="shared" si="396"/>
        <v>27622.79</v>
      </c>
      <c r="HH568" s="21">
        <f t="shared" si="397"/>
        <v>0</v>
      </c>
      <c r="HI568" s="21">
        <f t="shared" si="152"/>
        <v>0</v>
      </c>
      <c r="HJ568" s="21">
        <f t="shared" si="152"/>
        <v>0</v>
      </c>
      <c r="HK568" s="21">
        <f t="shared" si="398"/>
        <v>0</v>
      </c>
      <c r="HL568" s="21">
        <f t="shared" si="153"/>
        <v>0</v>
      </c>
      <c r="HM568" s="21">
        <f t="shared" si="153"/>
        <v>0</v>
      </c>
      <c r="HN568" s="110"/>
      <c r="HO568" s="110"/>
      <c r="HP568" s="110"/>
      <c r="HQ568" s="21">
        <f t="shared" si="399"/>
        <v>0</v>
      </c>
      <c r="HR568" s="21">
        <f t="shared" si="400"/>
        <v>0</v>
      </c>
      <c r="HS568" s="21">
        <f t="shared" si="401"/>
        <v>0</v>
      </c>
      <c r="HT568" s="21">
        <f t="shared" si="402"/>
        <v>0</v>
      </c>
      <c r="HU568" s="21">
        <f t="shared" si="403"/>
        <v>0</v>
      </c>
      <c r="HV568" s="21">
        <f t="shared" si="404"/>
        <v>0</v>
      </c>
      <c r="HW568" s="21">
        <f t="shared" si="405"/>
        <v>75383.649999999994</v>
      </c>
      <c r="HX568" s="21">
        <f t="shared" si="406"/>
        <v>77290.81</v>
      </c>
      <c r="HY568" s="21">
        <f t="shared" si="407"/>
        <v>81925.8</v>
      </c>
      <c r="HZ568" s="21">
        <f t="shared" si="408"/>
        <v>33950.44</v>
      </c>
      <c r="IA568" s="21">
        <f t="shared" si="409"/>
        <v>27773.59</v>
      </c>
      <c r="IB568" s="21">
        <f t="shared" si="410"/>
        <v>26521.93</v>
      </c>
      <c r="IC568" s="21">
        <f t="shared" si="411"/>
        <v>0</v>
      </c>
      <c r="ID568" s="21">
        <f t="shared" si="154"/>
        <v>0</v>
      </c>
      <c r="IE568" s="21">
        <f t="shared" si="154"/>
        <v>0</v>
      </c>
      <c r="IF568" s="21">
        <f t="shared" si="412"/>
        <v>0</v>
      </c>
      <c r="IG568" s="21">
        <f t="shared" si="155"/>
        <v>0</v>
      </c>
      <c r="IH568" s="21">
        <f t="shared" si="155"/>
        <v>0</v>
      </c>
      <c r="II568" s="23"/>
      <c r="IJ568" s="23"/>
      <c r="IK568" s="23"/>
      <c r="IL568" s="21">
        <f t="shared" si="413"/>
        <v>0</v>
      </c>
      <c r="IM568" s="21">
        <f t="shared" si="414"/>
        <v>0</v>
      </c>
      <c r="IN568" s="21">
        <f t="shared" si="415"/>
        <v>0</v>
      </c>
      <c r="IO568" s="21">
        <f t="shared" si="416"/>
        <v>0</v>
      </c>
      <c r="IP568" s="21">
        <f t="shared" si="417"/>
        <v>0</v>
      </c>
      <c r="IQ568" s="21">
        <f t="shared" si="418"/>
        <v>0</v>
      </c>
      <c r="IR568" s="21">
        <f t="shared" si="419"/>
        <v>73376.25</v>
      </c>
      <c r="IS568" s="21">
        <f t="shared" si="420"/>
        <v>76726.850000000006</v>
      </c>
      <c r="IT568" s="21">
        <f t="shared" si="421"/>
        <v>80930.880000000005</v>
      </c>
      <c r="IU568" s="21">
        <f t="shared" si="422"/>
        <v>29466.38</v>
      </c>
      <c r="IV568" s="21">
        <f t="shared" si="423"/>
        <v>25884.94</v>
      </c>
      <c r="IW568" s="21">
        <f t="shared" si="424"/>
        <v>24674.9</v>
      </c>
      <c r="IX568" s="21">
        <f t="shared" si="425"/>
        <v>0</v>
      </c>
      <c r="IY568" s="21">
        <f t="shared" si="156"/>
        <v>0</v>
      </c>
      <c r="IZ568" s="21">
        <f t="shared" si="156"/>
        <v>0</v>
      </c>
      <c r="JA568" s="21">
        <f t="shared" si="426"/>
        <v>0</v>
      </c>
      <c r="JB568" s="21">
        <f t="shared" si="157"/>
        <v>0</v>
      </c>
      <c r="JC568" s="21">
        <f t="shared" si="157"/>
        <v>0</v>
      </c>
      <c r="JD568" s="23"/>
      <c r="JE568" s="23"/>
      <c r="JF568" s="23"/>
      <c r="JG568" s="21">
        <f t="shared" si="427"/>
        <v>0</v>
      </c>
      <c r="JH568" s="21">
        <f t="shared" si="428"/>
        <v>0</v>
      </c>
      <c r="JI568" s="21">
        <f t="shared" si="429"/>
        <v>0</v>
      </c>
      <c r="JJ568" s="21">
        <f t="shared" si="430"/>
        <v>0</v>
      </c>
      <c r="JK568" s="21">
        <f t="shared" si="431"/>
        <v>0</v>
      </c>
      <c r="JL568" s="21">
        <f t="shared" si="432"/>
        <v>0</v>
      </c>
      <c r="JM568" s="21">
        <f t="shared" si="433"/>
        <v>73381.289999999994</v>
      </c>
      <c r="JN568" s="21">
        <f t="shared" si="434"/>
        <v>76508.37</v>
      </c>
      <c r="JO568" s="21">
        <f t="shared" si="435"/>
        <v>80542.94</v>
      </c>
      <c r="JP568" s="21">
        <f t="shared" si="436"/>
        <v>40284.639999999999</v>
      </c>
      <c r="JQ568" s="21">
        <f t="shared" si="437"/>
        <v>36290.93</v>
      </c>
      <c r="JR568" s="21">
        <f t="shared" si="438"/>
        <v>35662.97</v>
      </c>
      <c r="JS568" s="21">
        <f t="shared" si="439"/>
        <v>0</v>
      </c>
      <c r="JT568" s="21">
        <f t="shared" si="158"/>
        <v>0</v>
      </c>
      <c r="JU568" s="21">
        <f t="shared" si="158"/>
        <v>0</v>
      </c>
      <c r="JV568" s="21">
        <f t="shared" si="440"/>
        <v>0</v>
      </c>
      <c r="JW568" s="21">
        <f t="shared" si="159"/>
        <v>0</v>
      </c>
      <c r="JX568" s="21">
        <f t="shared" si="159"/>
        <v>0</v>
      </c>
      <c r="JY568" s="23"/>
      <c r="JZ568" s="23"/>
      <c r="KA568" s="23"/>
      <c r="KB568" s="21">
        <f t="shared" si="441"/>
        <v>0</v>
      </c>
      <c r="KC568" s="21">
        <f t="shared" si="442"/>
        <v>0</v>
      </c>
      <c r="KD568" s="21">
        <f t="shared" si="443"/>
        <v>0</v>
      </c>
      <c r="KE568" s="21">
        <f t="shared" si="444"/>
        <v>0</v>
      </c>
      <c r="KF568" s="21">
        <f t="shared" si="445"/>
        <v>0</v>
      </c>
      <c r="KG568" s="21">
        <f t="shared" si="446"/>
        <v>0</v>
      </c>
      <c r="KH568" s="21">
        <f t="shared" si="447"/>
        <v>73426.31</v>
      </c>
      <c r="KI568" s="21">
        <f t="shared" si="448"/>
        <v>77358.509999999995</v>
      </c>
      <c r="KJ568" s="21">
        <f t="shared" si="449"/>
        <v>82045.25</v>
      </c>
      <c r="KK568" s="21">
        <f t="shared" si="450"/>
        <v>28305.759999999998</v>
      </c>
      <c r="KL568" s="21">
        <f t="shared" si="451"/>
        <v>24851.599999999999</v>
      </c>
      <c r="KM568" s="21">
        <f t="shared" si="452"/>
        <v>23763.14</v>
      </c>
      <c r="KN568" s="21">
        <f t="shared" si="453"/>
        <v>0</v>
      </c>
      <c r="KO568" s="21">
        <f t="shared" si="160"/>
        <v>0</v>
      </c>
      <c r="KP568" s="21">
        <f t="shared" si="160"/>
        <v>0</v>
      </c>
      <c r="KQ568" s="21">
        <f t="shared" si="454"/>
        <v>0</v>
      </c>
      <c r="KR568" s="21">
        <f t="shared" si="161"/>
        <v>0</v>
      </c>
      <c r="KS568" s="21">
        <f t="shared" si="161"/>
        <v>0</v>
      </c>
      <c r="KT568" s="23"/>
      <c r="KU568" s="23"/>
      <c r="KV568" s="23"/>
      <c r="KW568" s="21">
        <f t="shared" si="455"/>
        <v>0</v>
      </c>
      <c r="KX568" s="21">
        <f t="shared" si="456"/>
        <v>0</v>
      </c>
      <c r="KY568" s="21">
        <f t="shared" si="457"/>
        <v>0</v>
      </c>
      <c r="KZ568" s="21">
        <f t="shared" si="458"/>
        <v>0</v>
      </c>
      <c r="LA568" s="21">
        <f t="shared" si="459"/>
        <v>0</v>
      </c>
      <c r="LB568" s="21">
        <f t="shared" si="460"/>
        <v>0</v>
      </c>
      <c r="LC568" s="21">
        <f t="shared" si="461"/>
        <v>73409.34</v>
      </c>
      <c r="LD568" s="21">
        <f t="shared" si="462"/>
        <v>76832.92</v>
      </c>
      <c r="LE568" s="21">
        <f t="shared" si="463"/>
        <v>81118.149999999994</v>
      </c>
      <c r="LF568" s="21">
        <f t="shared" si="464"/>
        <v>25696.2</v>
      </c>
      <c r="LG568" s="21">
        <f t="shared" si="465"/>
        <v>22509.54</v>
      </c>
      <c r="LH568" s="21">
        <f t="shared" si="466"/>
        <v>21807.040000000001</v>
      </c>
      <c r="LI568" s="21">
        <f t="shared" si="467"/>
        <v>0</v>
      </c>
      <c r="LJ568" s="21">
        <f t="shared" si="162"/>
        <v>0</v>
      </c>
      <c r="LK568" s="21">
        <f t="shared" si="162"/>
        <v>0</v>
      </c>
      <c r="LL568" s="21">
        <f t="shared" si="468"/>
        <v>0</v>
      </c>
      <c r="LM568" s="21">
        <f t="shared" si="163"/>
        <v>0</v>
      </c>
      <c r="LN568" s="21">
        <f t="shared" si="163"/>
        <v>0</v>
      </c>
      <c r="LO568" s="23"/>
      <c r="LP568" s="23"/>
      <c r="LQ568" s="23"/>
      <c r="LR568" s="21">
        <f t="shared" si="469"/>
        <v>0</v>
      </c>
      <c r="LS568" s="21">
        <f t="shared" si="470"/>
        <v>0</v>
      </c>
      <c r="LT568" s="21">
        <f t="shared" si="471"/>
        <v>0</v>
      </c>
      <c r="LU568" s="21">
        <f t="shared" si="472"/>
        <v>0</v>
      </c>
      <c r="LV568" s="21">
        <f t="shared" si="473"/>
        <v>0</v>
      </c>
      <c r="LW568" s="21">
        <f t="shared" si="474"/>
        <v>0</v>
      </c>
      <c r="LX568" s="21">
        <f t="shared" si="475"/>
        <v>73387.23</v>
      </c>
      <c r="LY568" s="21">
        <f t="shared" si="476"/>
        <v>76837.31</v>
      </c>
      <c r="LZ568" s="21">
        <f t="shared" si="477"/>
        <v>81125.06</v>
      </c>
      <c r="MA568" s="21">
        <f t="shared" si="478"/>
        <v>33973.800000000003</v>
      </c>
      <c r="MB568" s="21">
        <f t="shared" si="479"/>
        <v>31541.24</v>
      </c>
      <c r="MC568" s="21">
        <f t="shared" si="480"/>
        <v>30671.58</v>
      </c>
      <c r="MD568" s="21">
        <f t="shared" si="481"/>
        <v>0</v>
      </c>
      <c r="ME568" s="21">
        <f t="shared" si="164"/>
        <v>0</v>
      </c>
      <c r="MF568" s="21">
        <f t="shared" si="164"/>
        <v>0</v>
      </c>
      <c r="MG568" s="21">
        <f t="shared" si="482"/>
        <v>0</v>
      </c>
      <c r="MH568" s="21">
        <f t="shared" si="165"/>
        <v>0</v>
      </c>
      <c r="MI568" s="21">
        <f t="shared" si="165"/>
        <v>0</v>
      </c>
      <c r="MJ568" s="23"/>
      <c r="MK568" s="23"/>
      <c r="ML568" s="23"/>
      <c r="MM568" s="21">
        <f t="shared" si="483"/>
        <v>0</v>
      </c>
      <c r="MN568" s="21">
        <f t="shared" si="484"/>
        <v>0</v>
      </c>
      <c r="MO568" s="21">
        <f t="shared" si="485"/>
        <v>0</v>
      </c>
      <c r="MP568" s="21">
        <f t="shared" si="486"/>
        <v>0</v>
      </c>
      <c r="MQ568" s="21">
        <f t="shared" si="487"/>
        <v>0</v>
      </c>
      <c r="MR568" s="21">
        <f t="shared" si="488"/>
        <v>0</v>
      </c>
      <c r="MS568" s="21">
        <f t="shared" si="489"/>
        <v>73399.509999999995</v>
      </c>
      <c r="MT568" s="21">
        <f t="shared" si="490"/>
        <v>77186.36</v>
      </c>
      <c r="MU568" s="21">
        <f t="shared" si="491"/>
        <v>81741.850000000006</v>
      </c>
      <c r="MV568" s="21">
        <f t="shared" si="492"/>
        <v>39655.75</v>
      </c>
      <c r="MW568" s="21">
        <f t="shared" si="493"/>
        <v>35771.82</v>
      </c>
      <c r="MX568" s="21">
        <f t="shared" si="494"/>
        <v>34093.78</v>
      </c>
      <c r="MY568" s="21">
        <f t="shared" si="495"/>
        <v>0</v>
      </c>
      <c r="MZ568" s="21">
        <f t="shared" si="166"/>
        <v>0</v>
      </c>
      <c r="NA568" s="21">
        <f t="shared" si="166"/>
        <v>0</v>
      </c>
      <c r="NB568" s="21">
        <f t="shared" si="496"/>
        <v>0</v>
      </c>
      <c r="NC568" s="21">
        <f t="shared" si="167"/>
        <v>0</v>
      </c>
      <c r="ND568" s="21">
        <f t="shared" si="167"/>
        <v>0</v>
      </c>
      <c r="NE568" s="23"/>
      <c r="NF568" s="23"/>
      <c r="NG568" s="23"/>
      <c r="NH568" s="21">
        <f t="shared" si="497"/>
        <v>0</v>
      </c>
      <c r="NI568" s="21">
        <f t="shared" si="498"/>
        <v>0</v>
      </c>
      <c r="NJ568" s="21">
        <f t="shared" si="499"/>
        <v>0</v>
      </c>
      <c r="NK568" s="21">
        <f t="shared" si="500"/>
        <v>0</v>
      </c>
      <c r="NL568" s="21">
        <f t="shared" si="501"/>
        <v>0</v>
      </c>
      <c r="NM568" s="21">
        <f t="shared" si="502"/>
        <v>0</v>
      </c>
      <c r="NN568" s="21">
        <f t="shared" si="503"/>
        <v>73355.259999999995</v>
      </c>
      <c r="NO568" s="21">
        <f t="shared" si="504"/>
        <v>76348.78</v>
      </c>
      <c r="NP568" s="21">
        <f t="shared" si="505"/>
        <v>80263.3</v>
      </c>
      <c r="NQ568" s="21">
        <f t="shared" si="506"/>
        <v>20600.810000000001</v>
      </c>
      <c r="NR568" s="21">
        <f t="shared" si="507"/>
        <v>22822.16</v>
      </c>
      <c r="NS568" s="21">
        <f t="shared" si="508"/>
        <v>21914.44</v>
      </c>
      <c r="NT568" s="21">
        <f t="shared" si="509"/>
        <v>0</v>
      </c>
      <c r="NU568" s="21">
        <f t="shared" si="168"/>
        <v>0</v>
      </c>
      <c r="NV568" s="21">
        <f t="shared" si="168"/>
        <v>0</v>
      </c>
      <c r="NW568" s="21">
        <f t="shared" si="510"/>
        <v>0</v>
      </c>
      <c r="NX568" s="21">
        <f t="shared" si="169"/>
        <v>0</v>
      </c>
      <c r="NY568" s="21">
        <f t="shared" si="169"/>
        <v>0</v>
      </c>
      <c r="NZ568" s="23"/>
      <c r="OA568" s="23"/>
      <c r="OB568" s="23"/>
      <c r="OC568" s="21">
        <f t="shared" si="511"/>
        <v>0</v>
      </c>
      <c r="OD568" s="21">
        <f t="shared" si="512"/>
        <v>0</v>
      </c>
      <c r="OE568" s="21">
        <f t="shared" si="513"/>
        <v>0</v>
      </c>
      <c r="OF568" s="21">
        <f t="shared" si="514"/>
        <v>0</v>
      </c>
      <c r="OG568" s="21">
        <f t="shared" si="515"/>
        <v>0</v>
      </c>
      <c r="OH568" s="21">
        <f t="shared" si="516"/>
        <v>0</v>
      </c>
      <c r="OI568" s="21">
        <f t="shared" si="517"/>
        <v>73389.61</v>
      </c>
      <c r="OJ568" s="21">
        <f t="shared" si="518"/>
        <v>77321.37</v>
      </c>
      <c r="OK568" s="21">
        <f t="shared" si="519"/>
        <v>81980.56</v>
      </c>
      <c r="OL568" s="21">
        <f t="shared" si="520"/>
        <v>36029.949999999997</v>
      </c>
      <c r="OM568" s="21">
        <f t="shared" si="521"/>
        <v>33462.6</v>
      </c>
      <c r="ON568" s="21">
        <f t="shared" si="522"/>
        <v>32410.53</v>
      </c>
      <c r="OO568" s="21">
        <f t="shared" si="523"/>
        <v>0</v>
      </c>
      <c r="OP568" s="21">
        <f t="shared" si="170"/>
        <v>0</v>
      </c>
      <c r="OQ568" s="21">
        <f t="shared" si="170"/>
        <v>0</v>
      </c>
      <c r="OR568" s="21">
        <f t="shared" si="524"/>
        <v>0</v>
      </c>
      <c r="OS568" s="21">
        <f t="shared" si="171"/>
        <v>0</v>
      </c>
      <c r="OT568" s="21">
        <f t="shared" si="171"/>
        <v>0</v>
      </c>
      <c r="OU568" s="23"/>
      <c r="OV568" s="23"/>
      <c r="OW568" s="23"/>
      <c r="OX568" s="21">
        <f t="shared" si="525"/>
        <v>0</v>
      </c>
      <c r="OY568" s="21">
        <f t="shared" si="526"/>
        <v>0</v>
      </c>
      <c r="OZ568" s="21">
        <f t="shared" si="527"/>
        <v>0</v>
      </c>
      <c r="PA568" s="21">
        <f t="shared" si="528"/>
        <v>0</v>
      </c>
      <c r="PB568" s="21">
        <f t="shared" si="529"/>
        <v>0</v>
      </c>
      <c r="PC568" s="21">
        <f t="shared" si="530"/>
        <v>0</v>
      </c>
      <c r="PD568" s="21">
        <f t="shared" si="531"/>
        <v>73383.75</v>
      </c>
      <c r="PE568" s="21">
        <f t="shared" si="532"/>
        <v>76851.350000000006</v>
      </c>
      <c r="PF568" s="21">
        <f t="shared" si="533"/>
        <v>81147.09</v>
      </c>
      <c r="PG568" s="21">
        <f t="shared" si="534"/>
        <v>28562.26</v>
      </c>
      <c r="PH568" s="21">
        <f t="shared" si="535"/>
        <v>26159.360000000001</v>
      </c>
      <c r="PI568" s="21">
        <f t="shared" si="536"/>
        <v>25414.799999999999</v>
      </c>
      <c r="PJ568" s="21">
        <f t="shared" si="537"/>
        <v>0</v>
      </c>
      <c r="PK568" s="21">
        <f t="shared" si="172"/>
        <v>0</v>
      </c>
      <c r="PL568" s="21">
        <f t="shared" si="172"/>
        <v>0</v>
      </c>
      <c r="PM568" s="21">
        <f t="shared" si="538"/>
        <v>0</v>
      </c>
      <c r="PN568" s="21">
        <f t="shared" si="173"/>
        <v>0</v>
      </c>
      <c r="PO568" s="21">
        <f t="shared" si="173"/>
        <v>0</v>
      </c>
      <c r="PP568" s="23"/>
      <c r="PQ568" s="23"/>
      <c r="PR568" s="23"/>
      <c r="PS568" s="21">
        <f t="shared" si="539"/>
        <v>0</v>
      </c>
      <c r="PT568" s="21">
        <f t="shared" si="540"/>
        <v>0</v>
      </c>
      <c r="PU568" s="21">
        <f t="shared" si="541"/>
        <v>0</v>
      </c>
      <c r="PV568" s="21">
        <f t="shared" si="542"/>
        <v>0</v>
      </c>
      <c r="PW568" s="21">
        <f t="shared" si="543"/>
        <v>0</v>
      </c>
      <c r="PX568" s="21">
        <f t="shared" si="544"/>
        <v>0</v>
      </c>
      <c r="PY568" s="21">
        <f t="shared" si="545"/>
        <v>73419.289999999994</v>
      </c>
      <c r="PZ568" s="21">
        <f t="shared" si="546"/>
        <v>77382.97</v>
      </c>
      <c r="QA568" s="21">
        <f t="shared" si="547"/>
        <v>82087.59</v>
      </c>
      <c r="QB568" s="21">
        <f t="shared" si="548"/>
        <v>32607.77</v>
      </c>
      <c r="QC568" s="21">
        <f t="shared" si="549"/>
        <v>30129.49</v>
      </c>
      <c r="QD568" s="21">
        <f t="shared" si="550"/>
        <v>29145.42</v>
      </c>
      <c r="QE568" s="21">
        <f t="shared" si="551"/>
        <v>0</v>
      </c>
      <c r="QF568" s="21">
        <f t="shared" si="174"/>
        <v>0</v>
      </c>
      <c r="QG568" s="21">
        <f t="shared" si="174"/>
        <v>0</v>
      </c>
      <c r="QH568" s="21">
        <f t="shared" si="552"/>
        <v>0</v>
      </c>
      <c r="QI568" s="21">
        <f t="shared" si="175"/>
        <v>0</v>
      </c>
      <c r="QJ568" s="21">
        <f t="shared" si="175"/>
        <v>0</v>
      </c>
      <c r="QK568" s="23"/>
      <c r="QL568" s="23"/>
      <c r="QM568" s="23"/>
      <c r="QN568" s="21">
        <f t="shared" si="553"/>
        <v>0</v>
      </c>
      <c r="QO568" s="21">
        <f t="shared" si="554"/>
        <v>0</v>
      </c>
      <c r="QP568" s="21">
        <f t="shared" si="555"/>
        <v>0</v>
      </c>
      <c r="QQ568" s="21">
        <f t="shared" si="556"/>
        <v>0</v>
      </c>
      <c r="QR568" s="21">
        <f t="shared" si="557"/>
        <v>0</v>
      </c>
      <c r="QS568" s="21">
        <f t="shared" si="558"/>
        <v>0</v>
      </c>
      <c r="QT568" s="21">
        <f t="shared" si="559"/>
        <v>73368.31</v>
      </c>
      <c r="QU568" s="21">
        <f t="shared" si="560"/>
        <v>76682.36</v>
      </c>
      <c r="QV568" s="21">
        <f t="shared" si="561"/>
        <v>80851.929999999993</v>
      </c>
      <c r="QW568" s="21">
        <f t="shared" si="562"/>
        <v>28142.080000000002</v>
      </c>
      <c r="QX568" s="21">
        <f t="shared" si="563"/>
        <v>28115.5</v>
      </c>
      <c r="QY568" s="21">
        <f t="shared" si="564"/>
        <v>26776.18</v>
      </c>
      <c r="QZ568" s="21">
        <f t="shared" si="565"/>
        <v>0</v>
      </c>
      <c r="RA568" s="21">
        <f t="shared" si="176"/>
        <v>0</v>
      </c>
      <c r="RB568" s="21">
        <f t="shared" si="176"/>
        <v>0</v>
      </c>
      <c r="RC568" s="21">
        <f t="shared" si="566"/>
        <v>0</v>
      </c>
      <c r="RD568" s="21">
        <f t="shared" si="177"/>
        <v>0</v>
      </c>
      <c r="RE568" s="21">
        <f t="shared" si="177"/>
        <v>0</v>
      </c>
      <c r="RF568" s="23"/>
      <c r="RG568" s="23"/>
      <c r="RH568" s="23"/>
      <c r="RI568" s="21">
        <f t="shared" si="567"/>
        <v>0</v>
      </c>
      <c r="RJ568" s="21">
        <f t="shared" si="568"/>
        <v>0</v>
      </c>
      <c r="RK568" s="21">
        <f t="shared" si="569"/>
        <v>0</v>
      </c>
      <c r="RL568" s="21">
        <f t="shared" si="570"/>
        <v>0</v>
      </c>
      <c r="RM568" s="21">
        <f t="shared" si="571"/>
        <v>0</v>
      </c>
      <c r="RN568" s="21">
        <f t="shared" si="572"/>
        <v>0</v>
      </c>
      <c r="RO568" s="21">
        <f t="shared" si="573"/>
        <v>73371.3</v>
      </c>
      <c r="RP568" s="21">
        <f t="shared" si="574"/>
        <v>77007.740000000005</v>
      </c>
      <c r="RQ568" s="21">
        <f t="shared" si="575"/>
        <v>81426.05</v>
      </c>
      <c r="RR568" s="21">
        <f t="shared" si="576"/>
        <v>19200.240000000002</v>
      </c>
      <c r="RS568" s="21">
        <f t="shared" si="577"/>
        <v>20794.28</v>
      </c>
      <c r="RT568" s="21">
        <f t="shared" si="578"/>
        <v>19770.560000000001</v>
      </c>
      <c r="RU568" s="21">
        <f t="shared" si="579"/>
        <v>0</v>
      </c>
      <c r="RV568" s="21">
        <f t="shared" si="178"/>
        <v>0</v>
      </c>
      <c r="RW568" s="21">
        <f t="shared" si="178"/>
        <v>0</v>
      </c>
      <c r="RX568" s="21">
        <f t="shared" si="580"/>
        <v>0</v>
      </c>
      <c r="RY568" s="21">
        <f t="shared" si="179"/>
        <v>0</v>
      </c>
      <c r="RZ568" s="21">
        <f t="shared" si="179"/>
        <v>0</v>
      </c>
      <c r="SA568" s="23"/>
      <c r="SB568" s="23"/>
      <c r="SC568" s="23"/>
      <c r="SD568" s="21">
        <f t="shared" si="581"/>
        <v>0</v>
      </c>
      <c r="SE568" s="21">
        <f t="shared" si="582"/>
        <v>0</v>
      </c>
      <c r="SF568" s="21">
        <f t="shared" si="583"/>
        <v>0</v>
      </c>
      <c r="SG568" s="21">
        <f t="shared" si="584"/>
        <v>0</v>
      </c>
      <c r="SH568" s="21">
        <f t="shared" si="585"/>
        <v>0</v>
      </c>
      <c r="SI568" s="21">
        <f t="shared" si="586"/>
        <v>0</v>
      </c>
      <c r="SJ568" s="21">
        <f t="shared" si="587"/>
        <v>76383.960000000006</v>
      </c>
      <c r="SK568" s="21">
        <f t="shared" si="588"/>
        <v>75848.679999999993</v>
      </c>
      <c r="SL568" s="21">
        <f t="shared" si="589"/>
        <v>79377.55</v>
      </c>
      <c r="SM568" s="21">
        <f t="shared" si="590"/>
        <v>29625.56</v>
      </c>
      <c r="SN568" s="21">
        <f t="shared" si="591"/>
        <v>25619.86</v>
      </c>
      <c r="SO568" s="21">
        <f t="shared" si="592"/>
        <v>24569.17</v>
      </c>
      <c r="SP568" s="21">
        <f t="shared" si="593"/>
        <v>0</v>
      </c>
      <c r="SQ568" s="21">
        <f t="shared" si="180"/>
        <v>0</v>
      </c>
      <c r="SR568" s="21">
        <f t="shared" si="180"/>
        <v>0</v>
      </c>
      <c r="SS568" s="21">
        <f t="shared" si="594"/>
        <v>0</v>
      </c>
      <c r="ST568" s="21">
        <f t="shared" si="181"/>
        <v>0</v>
      </c>
      <c r="SU568" s="21">
        <f t="shared" si="181"/>
        <v>0</v>
      </c>
      <c r="SV568" s="23"/>
      <c r="SW568" s="23"/>
      <c r="SX568" s="23"/>
      <c r="SY568" s="21">
        <f t="shared" si="596"/>
        <v>0</v>
      </c>
      <c r="SZ568" s="21">
        <f t="shared" si="597"/>
        <v>0</v>
      </c>
      <c r="TA568" s="21">
        <f t="shared" si="598"/>
        <v>0</v>
      </c>
      <c r="TB568" s="21">
        <f t="shared" si="599"/>
        <v>0</v>
      </c>
      <c r="TC568" s="21">
        <f t="shared" si="600"/>
        <v>0</v>
      </c>
      <c r="TD568" s="21">
        <f t="shared" si="601"/>
        <v>0</v>
      </c>
      <c r="TE568" s="21">
        <f t="shared" si="602"/>
        <v>78491.61</v>
      </c>
      <c r="TF568" s="21">
        <f t="shared" si="603"/>
        <v>77372.5</v>
      </c>
      <c r="TG568" s="21">
        <f t="shared" si="604"/>
        <v>82070.039999999994</v>
      </c>
      <c r="TH568" s="21">
        <f t="shared" si="605"/>
        <v>31680.639999999999</v>
      </c>
      <c r="TI568" s="21">
        <f t="shared" si="606"/>
        <v>27136.29</v>
      </c>
      <c r="TJ568" s="21">
        <f t="shared" si="607"/>
        <v>26269.69</v>
      </c>
      <c r="TK568" s="21">
        <f t="shared" si="608"/>
        <v>0</v>
      </c>
      <c r="TL568" s="21">
        <f t="shared" si="182"/>
        <v>0</v>
      </c>
      <c r="TM568" s="21">
        <f t="shared" si="182"/>
        <v>0</v>
      </c>
      <c r="TN568" s="21">
        <f t="shared" si="609"/>
        <v>0</v>
      </c>
      <c r="TO568" s="21">
        <f t="shared" si="183"/>
        <v>0</v>
      </c>
      <c r="TP568" s="21">
        <f t="shared" si="183"/>
        <v>0</v>
      </c>
      <c r="TQ568" s="23"/>
      <c r="TR568" s="23"/>
      <c r="TS568" s="23"/>
      <c r="TT568" s="21">
        <f t="shared" si="610"/>
        <v>0</v>
      </c>
      <c r="TU568" s="21">
        <f t="shared" si="611"/>
        <v>0</v>
      </c>
      <c r="TV568" s="21">
        <f t="shared" si="612"/>
        <v>0</v>
      </c>
      <c r="TW568" s="21">
        <f t="shared" si="613"/>
        <v>0</v>
      </c>
      <c r="TX568" s="21">
        <f t="shared" si="614"/>
        <v>0</v>
      </c>
      <c r="TY568" s="21">
        <f t="shared" si="615"/>
        <v>0</v>
      </c>
      <c r="TZ568" s="21">
        <f t="shared" si="616"/>
        <v>78882.320000000007</v>
      </c>
      <c r="UA568" s="21">
        <f t="shared" si="617"/>
        <v>77008.67</v>
      </c>
      <c r="UB568" s="21">
        <f t="shared" si="618"/>
        <v>81428.509999999995</v>
      </c>
      <c r="UC568" s="21">
        <f t="shared" si="619"/>
        <v>32520.53</v>
      </c>
      <c r="UD568" s="21">
        <f t="shared" si="620"/>
        <v>28740.15</v>
      </c>
      <c r="UE568" s="21">
        <f t="shared" si="621"/>
        <v>27535.84</v>
      </c>
      <c r="UF568" s="21">
        <f t="shared" si="622"/>
        <v>0</v>
      </c>
      <c r="UG568" s="21">
        <f t="shared" si="184"/>
        <v>0</v>
      </c>
      <c r="UH568" s="21">
        <f t="shared" si="184"/>
        <v>0</v>
      </c>
      <c r="UI568" s="21">
        <f t="shared" si="623"/>
        <v>0</v>
      </c>
      <c r="UJ568" s="21">
        <f t="shared" si="185"/>
        <v>0</v>
      </c>
      <c r="UK568" s="21">
        <f t="shared" si="185"/>
        <v>0</v>
      </c>
      <c r="UL568" s="23"/>
      <c r="UM568" s="23"/>
      <c r="UN568" s="23"/>
      <c r="UO568" s="21">
        <f t="shared" si="624"/>
        <v>0</v>
      </c>
      <c r="UP568" s="21">
        <f t="shared" si="625"/>
        <v>0</v>
      </c>
      <c r="UQ568" s="21">
        <f t="shared" si="626"/>
        <v>0</v>
      </c>
      <c r="UR568" s="21">
        <f t="shared" si="627"/>
        <v>0</v>
      </c>
      <c r="US568" s="21">
        <f t="shared" si="628"/>
        <v>0</v>
      </c>
      <c r="UT568" s="21">
        <f t="shared" si="629"/>
        <v>0</v>
      </c>
      <c r="UU568" s="21">
        <f t="shared" si="630"/>
        <v>76569.34</v>
      </c>
      <c r="UV568" s="21">
        <f t="shared" si="631"/>
        <v>77296.23</v>
      </c>
      <c r="UW568" s="21">
        <f t="shared" si="632"/>
        <v>81934.75</v>
      </c>
      <c r="UX568" s="21">
        <f t="shared" si="633"/>
        <v>31124.66</v>
      </c>
      <c r="UY568" s="21">
        <f t="shared" si="634"/>
        <v>28447.040000000001</v>
      </c>
      <c r="UZ568" s="21">
        <f t="shared" si="635"/>
        <v>27007.58</v>
      </c>
      <c r="VA568" s="21">
        <f t="shared" si="636"/>
        <v>0</v>
      </c>
      <c r="VB568" s="21">
        <f t="shared" si="186"/>
        <v>0</v>
      </c>
      <c r="VC568" s="21">
        <f t="shared" si="186"/>
        <v>0</v>
      </c>
      <c r="VD568" s="21">
        <f t="shared" si="637"/>
        <v>0</v>
      </c>
      <c r="VE568" s="21">
        <f t="shared" si="187"/>
        <v>0</v>
      </c>
      <c r="VF568" s="21">
        <f t="shared" si="187"/>
        <v>0</v>
      </c>
      <c r="VG568" s="23"/>
      <c r="VH568" s="23"/>
      <c r="VI568" s="23"/>
      <c r="VJ568" s="21">
        <f t="shared" si="639"/>
        <v>0</v>
      </c>
      <c r="VK568" s="21">
        <f t="shared" si="640"/>
        <v>0</v>
      </c>
      <c r="VL568" s="21">
        <f t="shared" si="641"/>
        <v>0</v>
      </c>
      <c r="VM568" s="21">
        <f t="shared" si="642"/>
        <v>0</v>
      </c>
      <c r="VN568" s="21">
        <f t="shared" si="643"/>
        <v>0</v>
      </c>
      <c r="VO568" s="21">
        <f t="shared" si="644"/>
        <v>0</v>
      </c>
      <c r="VP568" s="21">
        <f t="shared" si="645"/>
        <v>0</v>
      </c>
      <c r="VQ568" s="21">
        <f t="shared" si="646"/>
        <v>0</v>
      </c>
      <c r="VR568" s="21">
        <f t="shared" si="647"/>
        <v>0</v>
      </c>
      <c r="VS568" s="21">
        <f t="shared" si="648"/>
        <v>0</v>
      </c>
      <c r="VT568" s="21">
        <f t="shared" si="649"/>
        <v>0</v>
      </c>
      <c r="VU568" s="21">
        <f t="shared" si="650"/>
        <v>0</v>
      </c>
      <c r="VV568" s="21">
        <f t="shared" si="651"/>
        <v>0</v>
      </c>
      <c r="VW568" s="21">
        <f t="shared" si="189"/>
        <v>0</v>
      </c>
      <c r="VX568" s="21">
        <f t="shared" si="189"/>
        <v>0</v>
      </c>
      <c r="VY568" s="21">
        <f t="shared" si="652"/>
        <v>0</v>
      </c>
      <c r="VZ568" s="21">
        <f t="shared" si="190"/>
        <v>0</v>
      </c>
      <c r="WA568" s="21">
        <f t="shared" si="190"/>
        <v>0</v>
      </c>
      <c r="WB568" s="23"/>
      <c r="WC568" s="23"/>
      <c r="WD568" s="23"/>
      <c r="WE568" s="21">
        <f t="shared" si="653"/>
        <v>0</v>
      </c>
      <c r="WF568" s="21">
        <f t="shared" si="654"/>
        <v>0</v>
      </c>
      <c r="WG568" s="21">
        <f t="shared" si="655"/>
        <v>0</v>
      </c>
      <c r="WH568" s="21">
        <f t="shared" si="656"/>
        <v>0</v>
      </c>
      <c r="WI568" s="21">
        <f t="shared" si="657"/>
        <v>0</v>
      </c>
      <c r="WJ568" s="21">
        <f t="shared" si="658"/>
        <v>0</v>
      </c>
      <c r="WK568" s="21">
        <f t="shared" si="659"/>
        <v>73361.119999999995</v>
      </c>
      <c r="WL568" s="21">
        <f t="shared" si="660"/>
        <v>76572.17</v>
      </c>
      <c r="WM568" s="21">
        <f t="shared" si="661"/>
        <v>80656.67</v>
      </c>
      <c r="WN568" s="21">
        <f t="shared" si="662"/>
        <v>25663.61</v>
      </c>
      <c r="WO568" s="21">
        <f t="shared" si="663"/>
        <v>23125.07</v>
      </c>
      <c r="WP568" s="21">
        <f t="shared" si="664"/>
        <v>22415.77</v>
      </c>
      <c r="WQ568" s="21">
        <f t="shared" si="665"/>
        <v>0</v>
      </c>
      <c r="WR568" s="21">
        <f t="shared" si="191"/>
        <v>0</v>
      </c>
      <c r="WS568" s="21">
        <f t="shared" si="191"/>
        <v>0</v>
      </c>
      <c r="WT568" s="21">
        <f t="shared" si="666"/>
        <v>0</v>
      </c>
      <c r="WU568" s="21">
        <f t="shared" si="192"/>
        <v>0</v>
      </c>
      <c r="WV568" s="21">
        <f t="shared" si="192"/>
        <v>0</v>
      </c>
      <c r="WW568" s="23"/>
      <c r="WX568" s="23"/>
      <c r="WY568" s="23"/>
      <c r="WZ568" s="21">
        <f t="shared" si="667"/>
        <v>0</v>
      </c>
      <c r="XA568" s="21">
        <f t="shared" si="668"/>
        <v>0</v>
      </c>
      <c r="XB568" s="21">
        <f t="shared" si="669"/>
        <v>0</v>
      </c>
      <c r="XC568" s="21">
        <f t="shared" si="670"/>
        <v>0</v>
      </c>
      <c r="XD568" s="21">
        <f t="shared" si="671"/>
        <v>0</v>
      </c>
      <c r="XE568" s="21">
        <f t="shared" si="672"/>
        <v>0</v>
      </c>
      <c r="XF568" s="21">
        <f t="shared" si="673"/>
        <v>77632.600000000006</v>
      </c>
      <c r="XG568" s="21">
        <f t="shared" si="674"/>
        <v>76655.850000000006</v>
      </c>
      <c r="XH568" s="21">
        <f t="shared" si="675"/>
        <v>80803.95</v>
      </c>
      <c r="XI568" s="21">
        <f t="shared" si="676"/>
        <v>23848.58</v>
      </c>
      <c r="XJ568" s="21">
        <f t="shared" si="677"/>
        <v>22499.68</v>
      </c>
      <c r="XK568" s="21">
        <f t="shared" si="678"/>
        <v>21607.01</v>
      </c>
      <c r="XL568" s="21">
        <f t="shared" si="679"/>
        <v>0</v>
      </c>
      <c r="XM568" s="21">
        <f t="shared" si="193"/>
        <v>0</v>
      </c>
      <c r="XN568" s="21">
        <f t="shared" si="193"/>
        <v>0</v>
      </c>
      <c r="XO568" s="21">
        <f t="shared" si="680"/>
        <v>0</v>
      </c>
      <c r="XP568" s="21">
        <f t="shared" si="194"/>
        <v>0</v>
      </c>
      <c r="XQ568" s="21">
        <f t="shared" si="194"/>
        <v>0</v>
      </c>
      <c r="XR568" s="23"/>
      <c r="XS568" s="23"/>
      <c r="XT568" s="23"/>
      <c r="XU568" s="21">
        <f t="shared" si="681"/>
        <v>0</v>
      </c>
      <c r="XV568" s="21">
        <f t="shared" si="682"/>
        <v>0</v>
      </c>
      <c r="XW568" s="21">
        <f t="shared" si="683"/>
        <v>0</v>
      </c>
      <c r="XX568" s="21">
        <f t="shared" si="684"/>
        <v>0</v>
      </c>
      <c r="XY568" s="21">
        <f t="shared" si="685"/>
        <v>0</v>
      </c>
      <c r="XZ568" s="21">
        <f t="shared" si="686"/>
        <v>0</v>
      </c>
      <c r="YA568" s="21">
        <f t="shared" si="687"/>
        <v>73351.47</v>
      </c>
      <c r="YB568" s="21">
        <f t="shared" si="688"/>
        <v>76322.740000000005</v>
      </c>
      <c r="YC568" s="21">
        <f t="shared" si="689"/>
        <v>80216.88</v>
      </c>
      <c r="YD568" s="21">
        <f t="shared" si="690"/>
        <v>20840.740000000002</v>
      </c>
      <c r="YE568" s="21">
        <f t="shared" si="691"/>
        <v>20458.099999999999</v>
      </c>
      <c r="YF568" s="21">
        <f t="shared" si="692"/>
        <v>19635.810000000001</v>
      </c>
      <c r="YG568" s="21">
        <f t="shared" si="693"/>
        <v>0</v>
      </c>
      <c r="YH568" s="21">
        <f t="shared" si="195"/>
        <v>0</v>
      </c>
      <c r="YI568" s="21">
        <f t="shared" si="195"/>
        <v>0</v>
      </c>
      <c r="YJ568" s="21">
        <f t="shared" si="694"/>
        <v>0</v>
      </c>
      <c r="YK568" s="21">
        <f t="shared" si="196"/>
        <v>0</v>
      </c>
      <c r="YL568" s="21">
        <f t="shared" si="196"/>
        <v>0</v>
      </c>
      <c r="YM568" s="23"/>
      <c r="YN568" s="23"/>
      <c r="YO568" s="23"/>
      <c r="YP568" s="21">
        <f t="shared" si="695"/>
        <v>0</v>
      </c>
      <c r="YQ568" s="21">
        <f t="shared" si="696"/>
        <v>0</v>
      </c>
      <c r="YR568" s="21">
        <f t="shared" si="697"/>
        <v>0</v>
      </c>
      <c r="YS568" s="21">
        <f t="shared" si="698"/>
        <v>0</v>
      </c>
      <c r="YT568" s="21">
        <f t="shared" si="699"/>
        <v>0</v>
      </c>
      <c r="YU568" s="21">
        <f t="shared" si="700"/>
        <v>0</v>
      </c>
      <c r="YV568" s="21">
        <f t="shared" si="701"/>
        <v>73352.179999999993</v>
      </c>
      <c r="YW568" s="21">
        <f t="shared" si="702"/>
        <v>76120.490000000005</v>
      </c>
      <c r="YX568" s="21">
        <f t="shared" si="703"/>
        <v>79859.320000000007</v>
      </c>
      <c r="YY568" s="21">
        <f t="shared" si="704"/>
        <v>25783.56</v>
      </c>
      <c r="YZ568" s="21">
        <f t="shared" si="705"/>
        <v>23807.58</v>
      </c>
      <c r="ZA568" s="21">
        <f t="shared" si="706"/>
        <v>22744.41</v>
      </c>
      <c r="ZB568" s="21">
        <f t="shared" si="707"/>
        <v>0</v>
      </c>
      <c r="ZC568" s="21">
        <f t="shared" si="197"/>
        <v>0</v>
      </c>
      <c r="ZD568" s="21">
        <f t="shared" si="197"/>
        <v>0</v>
      </c>
      <c r="ZE568" s="21">
        <f t="shared" si="708"/>
        <v>0</v>
      </c>
      <c r="ZF568" s="21">
        <f t="shared" si="198"/>
        <v>0</v>
      </c>
      <c r="ZG568" s="21">
        <f t="shared" si="198"/>
        <v>0</v>
      </c>
      <c r="ZH568" s="23"/>
      <c r="ZI568" s="23"/>
      <c r="ZJ568" s="23"/>
      <c r="ZK568" s="21">
        <f t="shared" si="709"/>
        <v>0</v>
      </c>
      <c r="ZL568" s="21">
        <f t="shared" si="710"/>
        <v>0</v>
      </c>
      <c r="ZM568" s="21">
        <f t="shared" si="711"/>
        <v>0</v>
      </c>
      <c r="ZN568" s="21">
        <f t="shared" si="712"/>
        <v>0</v>
      </c>
      <c r="ZO568" s="21">
        <f t="shared" si="713"/>
        <v>0</v>
      </c>
      <c r="ZP568" s="21">
        <f t="shared" si="714"/>
        <v>0</v>
      </c>
      <c r="ZQ568" s="21">
        <f t="shared" si="715"/>
        <v>95867.53</v>
      </c>
      <c r="ZR568" s="21">
        <f t="shared" si="716"/>
        <v>75966.039999999994</v>
      </c>
      <c r="ZS568" s="21">
        <f t="shared" si="717"/>
        <v>79586.37</v>
      </c>
      <c r="ZT568" s="21">
        <f t="shared" si="718"/>
        <v>36332.699999999997</v>
      </c>
      <c r="ZU568" s="21">
        <f t="shared" si="719"/>
        <v>20920.84</v>
      </c>
      <c r="ZV568" s="21">
        <f t="shared" si="720"/>
        <v>19949.13</v>
      </c>
      <c r="ZW568" s="21">
        <f t="shared" si="721"/>
        <v>0</v>
      </c>
      <c r="ZX568" s="21">
        <f t="shared" si="199"/>
        <v>0</v>
      </c>
      <c r="ZY568" s="21">
        <f t="shared" si="199"/>
        <v>0</v>
      </c>
      <c r="ZZ568" s="21">
        <f t="shared" si="722"/>
        <v>0</v>
      </c>
      <c r="AAA568" s="21">
        <f t="shared" si="200"/>
        <v>0</v>
      </c>
      <c r="AAB568" s="21">
        <f t="shared" si="200"/>
        <v>0</v>
      </c>
      <c r="AAC568" s="23"/>
      <c r="AAD568" s="23"/>
      <c r="AAE568" s="23"/>
      <c r="AAF568" s="21">
        <f t="shared" si="723"/>
        <v>0</v>
      </c>
      <c r="AAG568" s="21">
        <f t="shared" si="724"/>
        <v>0</v>
      </c>
      <c r="AAH568" s="21">
        <f t="shared" si="725"/>
        <v>0</v>
      </c>
      <c r="AAI568" s="21">
        <f t="shared" si="726"/>
        <v>0</v>
      </c>
      <c r="AAJ568" s="21">
        <f t="shared" si="727"/>
        <v>0</v>
      </c>
      <c r="AAK568" s="21">
        <f t="shared" si="728"/>
        <v>0</v>
      </c>
      <c r="AAL568" s="21">
        <f t="shared" si="729"/>
        <v>73394.64</v>
      </c>
      <c r="AAM568" s="21">
        <f t="shared" si="730"/>
        <v>77307.429999999993</v>
      </c>
      <c r="AAN568" s="21">
        <f t="shared" si="731"/>
        <v>81954.47</v>
      </c>
      <c r="AAO568" s="21">
        <f t="shared" si="732"/>
        <v>29137.67</v>
      </c>
      <c r="AAP568" s="21">
        <f t="shared" si="733"/>
        <v>28520.41</v>
      </c>
      <c r="AAQ568" s="21">
        <f t="shared" si="734"/>
        <v>27305.54</v>
      </c>
      <c r="AAR568" s="21">
        <f t="shared" si="735"/>
        <v>0</v>
      </c>
      <c r="AAS568" s="21">
        <f t="shared" si="201"/>
        <v>0</v>
      </c>
      <c r="AAT568" s="21">
        <f t="shared" si="201"/>
        <v>0</v>
      </c>
      <c r="AAU568" s="21">
        <f t="shared" si="736"/>
        <v>0</v>
      </c>
      <c r="AAV568" s="21">
        <f t="shared" si="202"/>
        <v>0</v>
      </c>
      <c r="AAW568" s="21">
        <f t="shared" si="202"/>
        <v>0</v>
      </c>
      <c r="AAX568" s="23"/>
      <c r="AAY568" s="23"/>
      <c r="AAZ568" s="23"/>
      <c r="ABA568" s="21">
        <f t="shared" si="737"/>
        <v>0</v>
      </c>
      <c r="ABB568" s="21">
        <f t="shared" si="738"/>
        <v>0</v>
      </c>
      <c r="ABC568" s="21">
        <f t="shared" si="739"/>
        <v>0</v>
      </c>
      <c r="ABD568" s="21">
        <f t="shared" si="740"/>
        <v>0</v>
      </c>
      <c r="ABE568" s="21">
        <f t="shared" si="741"/>
        <v>0</v>
      </c>
      <c r="ABF568" s="21">
        <f t="shared" si="742"/>
        <v>0</v>
      </c>
      <c r="ABG568" s="21">
        <f t="shared" si="743"/>
        <v>73361.47</v>
      </c>
      <c r="ABH568" s="21">
        <f t="shared" si="744"/>
        <v>76443.81</v>
      </c>
      <c r="ABI568" s="21">
        <f t="shared" si="745"/>
        <v>80430.03</v>
      </c>
      <c r="ABJ568" s="21">
        <f t="shared" si="746"/>
        <v>19670.77</v>
      </c>
      <c r="ABK568" s="21">
        <f t="shared" si="747"/>
        <v>17666.72</v>
      </c>
      <c r="ABL568" s="21">
        <f t="shared" si="748"/>
        <v>16770.47</v>
      </c>
      <c r="ABM568" s="21">
        <f t="shared" si="749"/>
        <v>0</v>
      </c>
      <c r="ABN568" s="21">
        <f t="shared" si="203"/>
        <v>0</v>
      </c>
      <c r="ABO568" s="21">
        <f t="shared" si="203"/>
        <v>0</v>
      </c>
      <c r="ABP568" s="21">
        <f t="shared" si="750"/>
        <v>0</v>
      </c>
      <c r="ABQ568" s="21">
        <f t="shared" si="204"/>
        <v>0</v>
      </c>
      <c r="ABR568" s="21">
        <f t="shared" si="204"/>
        <v>0</v>
      </c>
      <c r="ABS568" s="23"/>
      <c r="ABT568" s="23"/>
      <c r="ABU568" s="23"/>
      <c r="ABV568" s="21">
        <f t="shared" si="751"/>
        <v>0</v>
      </c>
      <c r="ABW568" s="21">
        <f t="shared" si="752"/>
        <v>0</v>
      </c>
      <c r="ABX568" s="21">
        <f t="shared" si="753"/>
        <v>0</v>
      </c>
      <c r="ABY568" s="21">
        <f t="shared" si="754"/>
        <v>0</v>
      </c>
      <c r="ABZ568" s="21">
        <f t="shared" si="755"/>
        <v>0</v>
      </c>
      <c r="ACA568" s="21">
        <f t="shared" si="756"/>
        <v>0</v>
      </c>
      <c r="ACB568" s="21">
        <f t="shared" si="757"/>
        <v>73310.59</v>
      </c>
      <c r="ACC568" s="21">
        <f t="shared" si="758"/>
        <v>75356.89</v>
      </c>
      <c r="ACD568" s="21">
        <f t="shared" si="759"/>
        <v>78509.53</v>
      </c>
      <c r="ACE568" s="21">
        <f t="shared" si="760"/>
        <v>22546.54</v>
      </c>
      <c r="ACF568" s="21">
        <f t="shared" si="761"/>
        <v>21143.86</v>
      </c>
      <c r="ACG568" s="21">
        <f t="shared" si="762"/>
        <v>20452.07</v>
      </c>
      <c r="ACH568" s="21">
        <f t="shared" si="763"/>
        <v>0</v>
      </c>
      <c r="ACI568" s="21">
        <f t="shared" si="205"/>
        <v>0</v>
      </c>
      <c r="ACJ568" s="21">
        <f t="shared" si="205"/>
        <v>0</v>
      </c>
      <c r="ACK568" s="21">
        <f t="shared" si="764"/>
        <v>0</v>
      </c>
      <c r="ACL568" s="21">
        <f t="shared" si="206"/>
        <v>0</v>
      </c>
      <c r="ACM568" s="21">
        <f t="shared" si="206"/>
        <v>0</v>
      </c>
      <c r="ACN568" s="23"/>
      <c r="ACO568" s="23"/>
      <c r="ACP568" s="23"/>
      <c r="ACQ568" s="21">
        <f t="shared" si="765"/>
        <v>0</v>
      </c>
      <c r="ACR568" s="21">
        <f t="shared" si="766"/>
        <v>0</v>
      </c>
      <c r="ACS568" s="21">
        <f t="shared" si="767"/>
        <v>0</v>
      </c>
      <c r="ACT568" s="21">
        <f t="shared" si="768"/>
        <v>0</v>
      </c>
      <c r="ACU568" s="21">
        <f t="shared" si="769"/>
        <v>0</v>
      </c>
      <c r="ACV568" s="21">
        <f t="shared" si="770"/>
        <v>0</v>
      </c>
      <c r="ACW568" s="21">
        <f t="shared" si="771"/>
        <v>73347.789999999994</v>
      </c>
      <c r="ACX568" s="21">
        <f t="shared" si="772"/>
        <v>76244.06</v>
      </c>
      <c r="ACY568" s="21">
        <f t="shared" si="773"/>
        <v>80078.320000000007</v>
      </c>
      <c r="ACZ568" s="21">
        <f t="shared" si="774"/>
        <v>24293.4</v>
      </c>
      <c r="ADA568" s="21">
        <f t="shared" si="775"/>
        <v>23001.06</v>
      </c>
      <c r="ADB568" s="21">
        <f t="shared" si="776"/>
        <v>22196.81</v>
      </c>
      <c r="ADC568" s="21">
        <f t="shared" si="777"/>
        <v>0</v>
      </c>
      <c r="ADD568" s="21">
        <f t="shared" si="207"/>
        <v>0</v>
      </c>
      <c r="ADE568" s="21">
        <f t="shared" si="207"/>
        <v>0</v>
      </c>
      <c r="ADF568" s="21">
        <f t="shared" si="778"/>
        <v>0</v>
      </c>
      <c r="ADG568" s="21">
        <f t="shared" si="208"/>
        <v>0</v>
      </c>
      <c r="ADH568" s="21">
        <f t="shared" si="208"/>
        <v>0</v>
      </c>
      <c r="ADI568" s="23"/>
      <c r="ADJ568" s="23"/>
      <c r="ADK568" s="23"/>
      <c r="ADL568" s="21">
        <f t="shared" si="779"/>
        <v>0</v>
      </c>
      <c r="ADM568" s="21">
        <f t="shared" si="780"/>
        <v>0</v>
      </c>
      <c r="ADN568" s="21">
        <f t="shared" si="781"/>
        <v>0</v>
      </c>
      <c r="ADO568" s="21">
        <f t="shared" si="782"/>
        <v>0</v>
      </c>
      <c r="ADP568" s="21">
        <f t="shared" si="783"/>
        <v>0</v>
      </c>
      <c r="ADQ568" s="21">
        <f t="shared" si="784"/>
        <v>0</v>
      </c>
      <c r="ADR568" s="21">
        <f t="shared" si="785"/>
        <v>63815.61</v>
      </c>
      <c r="ADS568" s="21">
        <f t="shared" si="786"/>
        <v>76916.86</v>
      </c>
      <c r="ADT568" s="21">
        <f t="shared" si="787"/>
        <v>81265.34</v>
      </c>
      <c r="ADU568" s="21">
        <f t="shared" si="788"/>
        <v>19997.5</v>
      </c>
      <c r="ADV568" s="21">
        <f t="shared" si="789"/>
        <v>21045.08</v>
      </c>
      <c r="ADW568" s="21">
        <f t="shared" si="790"/>
        <v>20119.27</v>
      </c>
      <c r="ADX568" s="21">
        <f t="shared" si="791"/>
        <v>0</v>
      </c>
      <c r="ADY568" s="21">
        <f t="shared" si="209"/>
        <v>0</v>
      </c>
      <c r="ADZ568" s="21">
        <f t="shared" si="209"/>
        <v>0</v>
      </c>
      <c r="AEA568" s="21">
        <f t="shared" si="792"/>
        <v>0</v>
      </c>
      <c r="AEB568" s="21">
        <f t="shared" si="210"/>
        <v>0</v>
      </c>
      <c r="AEC568" s="21">
        <f t="shared" si="210"/>
        <v>0</v>
      </c>
      <c r="AED568" s="23"/>
      <c r="AEE568" s="23"/>
      <c r="AEF568" s="23"/>
      <c r="AEG568" s="21">
        <f t="shared" si="793"/>
        <v>0</v>
      </c>
      <c r="AEH568" s="21">
        <f t="shared" si="794"/>
        <v>0</v>
      </c>
      <c r="AEI568" s="21">
        <f t="shared" si="795"/>
        <v>0</v>
      </c>
      <c r="AEJ568" s="21">
        <f t="shared" si="796"/>
        <v>0</v>
      </c>
      <c r="AEK568" s="21">
        <f t="shared" si="797"/>
        <v>0</v>
      </c>
      <c r="AEL568" s="21">
        <f t="shared" si="798"/>
        <v>0</v>
      </c>
      <c r="AEM568" s="21">
        <f t="shared" si="799"/>
        <v>68397.22</v>
      </c>
      <c r="AEN568" s="21">
        <f t="shared" si="800"/>
        <v>76246.25</v>
      </c>
      <c r="AEO568" s="21">
        <f t="shared" si="801"/>
        <v>80079.37</v>
      </c>
      <c r="AEP568" s="21">
        <f t="shared" si="802"/>
        <v>24902.7</v>
      </c>
      <c r="AEQ568" s="21">
        <f t="shared" si="803"/>
        <v>24836.01</v>
      </c>
      <c r="AER568" s="21">
        <f t="shared" si="804"/>
        <v>24000.44</v>
      </c>
      <c r="AES568" s="21">
        <f t="shared" si="805"/>
        <v>0</v>
      </c>
      <c r="AET568" s="21">
        <f t="shared" si="211"/>
        <v>0</v>
      </c>
      <c r="AEU568" s="21">
        <f t="shared" si="211"/>
        <v>0</v>
      </c>
      <c r="AEV568" s="21">
        <f t="shared" si="806"/>
        <v>0</v>
      </c>
      <c r="AEW568" s="21">
        <f t="shared" si="212"/>
        <v>0</v>
      </c>
      <c r="AEX568" s="21">
        <f t="shared" si="212"/>
        <v>0</v>
      </c>
      <c r="AEY568" s="23"/>
      <c r="AEZ568" s="23"/>
      <c r="AFA568" s="23"/>
      <c r="AFB568" s="21">
        <f t="shared" si="807"/>
        <v>0</v>
      </c>
      <c r="AFC568" s="21">
        <f t="shared" si="808"/>
        <v>0</v>
      </c>
      <c r="AFD568" s="21">
        <f t="shared" si="809"/>
        <v>0</v>
      </c>
      <c r="AFE568" s="21">
        <f t="shared" si="810"/>
        <v>0</v>
      </c>
      <c r="AFF568" s="21">
        <f t="shared" si="811"/>
        <v>0</v>
      </c>
      <c r="AFG568" s="21">
        <f t="shared" si="812"/>
        <v>0</v>
      </c>
      <c r="AFH568" s="21">
        <f t="shared" si="813"/>
        <v>73392.47</v>
      </c>
      <c r="AFI568" s="21">
        <f t="shared" si="814"/>
        <v>77024.740000000005</v>
      </c>
      <c r="AFJ568" s="21">
        <f t="shared" si="815"/>
        <v>81457.87</v>
      </c>
      <c r="AFK568" s="21">
        <f t="shared" si="816"/>
        <v>27692.98</v>
      </c>
      <c r="AFL568" s="21">
        <f t="shared" si="817"/>
        <v>25811.93</v>
      </c>
      <c r="AFM568" s="21">
        <f t="shared" si="818"/>
        <v>24894.3</v>
      </c>
      <c r="AFN568" s="21">
        <f t="shared" si="819"/>
        <v>0</v>
      </c>
      <c r="AFO568" s="21">
        <f t="shared" si="213"/>
        <v>0</v>
      </c>
      <c r="AFP568" s="21">
        <f t="shared" si="213"/>
        <v>0</v>
      </c>
      <c r="AFQ568" s="21">
        <f t="shared" si="820"/>
        <v>0</v>
      </c>
      <c r="AFR568" s="21">
        <f t="shared" si="214"/>
        <v>0</v>
      </c>
      <c r="AFS568" s="21">
        <f t="shared" si="214"/>
        <v>0</v>
      </c>
      <c r="AFT568" s="23"/>
      <c r="AFU568" s="23"/>
      <c r="AFV568" s="23"/>
      <c r="AFW568" s="21">
        <f t="shared" si="821"/>
        <v>0</v>
      </c>
      <c r="AFX568" s="21">
        <f t="shared" si="822"/>
        <v>0</v>
      </c>
      <c r="AFY568" s="21">
        <f t="shared" si="823"/>
        <v>0</v>
      </c>
      <c r="AFZ568" s="21">
        <f t="shared" si="824"/>
        <v>0</v>
      </c>
      <c r="AGA568" s="21">
        <f t="shared" si="825"/>
        <v>0</v>
      </c>
      <c r="AGB568" s="21">
        <f t="shared" si="826"/>
        <v>0</v>
      </c>
      <c r="AGC568" s="21">
        <f t="shared" si="827"/>
        <v>73348.45</v>
      </c>
      <c r="AGD568" s="21">
        <f t="shared" si="828"/>
        <v>76123.02</v>
      </c>
      <c r="AGE568" s="21">
        <f t="shared" si="829"/>
        <v>79863.789999999994</v>
      </c>
      <c r="AGF568" s="21">
        <f t="shared" si="830"/>
        <v>29267.48</v>
      </c>
      <c r="AGG568" s="21">
        <f t="shared" si="831"/>
        <v>26604.14</v>
      </c>
      <c r="AGH568" s="21">
        <f t="shared" si="832"/>
        <v>25676.880000000001</v>
      </c>
      <c r="AGI568" s="21">
        <f t="shared" si="833"/>
        <v>0</v>
      </c>
      <c r="AGJ568" s="21">
        <f t="shared" si="215"/>
        <v>0</v>
      </c>
      <c r="AGK568" s="21">
        <f t="shared" si="215"/>
        <v>0</v>
      </c>
      <c r="AGL568" s="21">
        <f t="shared" si="834"/>
        <v>0</v>
      </c>
      <c r="AGM568" s="21">
        <f t="shared" si="216"/>
        <v>0</v>
      </c>
      <c r="AGN568" s="21">
        <f t="shared" si="216"/>
        <v>0</v>
      </c>
      <c r="AGO568" s="23"/>
      <c r="AGP568" s="23"/>
      <c r="AGQ568" s="23"/>
      <c r="AGR568" s="21">
        <f t="shared" si="835"/>
        <v>0</v>
      </c>
      <c r="AGS568" s="21">
        <f t="shared" si="836"/>
        <v>0</v>
      </c>
      <c r="AGT568" s="21">
        <f t="shared" si="837"/>
        <v>0</v>
      </c>
      <c r="AGU568" s="21">
        <f t="shared" si="838"/>
        <v>0</v>
      </c>
      <c r="AGV568" s="21">
        <f t="shared" si="839"/>
        <v>0</v>
      </c>
      <c r="AGW568" s="21">
        <f t="shared" si="840"/>
        <v>0</v>
      </c>
      <c r="AGX568" s="21">
        <f t="shared" si="841"/>
        <v>73357.98</v>
      </c>
      <c r="AGY568" s="21">
        <f t="shared" si="842"/>
        <v>76293.52</v>
      </c>
      <c r="AGZ568" s="21">
        <f t="shared" si="843"/>
        <v>80163.86</v>
      </c>
      <c r="AHA568" s="21">
        <f t="shared" si="844"/>
        <v>43902.45</v>
      </c>
      <c r="AHB568" s="21">
        <f t="shared" si="845"/>
        <v>39664.949999999997</v>
      </c>
      <c r="AHC568" s="21">
        <f t="shared" si="846"/>
        <v>38203.86</v>
      </c>
      <c r="AHD568" s="21">
        <f t="shared" si="847"/>
        <v>0</v>
      </c>
      <c r="AHE568" s="21">
        <f t="shared" si="217"/>
        <v>0</v>
      </c>
      <c r="AHF568" s="21">
        <f t="shared" si="217"/>
        <v>0</v>
      </c>
      <c r="AHG568" s="21">
        <f t="shared" si="848"/>
        <v>0</v>
      </c>
      <c r="AHH568" s="21">
        <f t="shared" si="218"/>
        <v>0</v>
      </c>
      <c r="AHI568" s="21">
        <f t="shared" si="218"/>
        <v>0</v>
      </c>
      <c r="AHJ568" s="23"/>
      <c r="AHK568" s="23"/>
      <c r="AHL568" s="23"/>
      <c r="AHM568" s="21">
        <f t="shared" si="849"/>
        <v>0</v>
      </c>
      <c r="AHN568" s="21">
        <f t="shared" si="850"/>
        <v>0</v>
      </c>
      <c r="AHO568" s="21">
        <f t="shared" si="851"/>
        <v>0</v>
      </c>
      <c r="AHP568" s="21">
        <f t="shared" si="852"/>
        <v>0</v>
      </c>
      <c r="AHQ568" s="21">
        <f t="shared" si="853"/>
        <v>0</v>
      </c>
      <c r="AHR568" s="21">
        <f t="shared" si="854"/>
        <v>0</v>
      </c>
      <c r="AHS568" s="21">
        <f t="shared" si="855"/>
        <v>73385.17</v>
      </c>
      <c r="AHT568" s="21">
        <f t="shared" si="856"/>
        <v>76919.960000000006</v>
      </c>
      <c r="AHU568" s="21">
        <f t="shared" si="857"/>
        <v>81272.03</v>
      </c>
      <c r="AHV568" s="21">
        <f t="shared" si="858"/>
        <v>26980.43</v>
      </c>
      <c r="AHW568" s="21">
        <f t="shared" si="859"/>
        <v>24411.98</v>
      </c>
      <c r="AHX568" s="21">
        <f t="shared" si="860"/>
        <v>23432.43</v>
      </c>
      <c r="AHY568" s="21">
        <f t="shared" si="861"/>
        <v>0</v>
      </c>
      <c r="AHZ568" s="21">
        <f t="shared" si="219"/>
        <v>0</v>
      </c>
      <c r="AIA568" s="21">
        <f t="shared" si="219"/>
        <v>0</v>
      </c>
      <c r="AIB568" s="21">
        <f t="shared" si="862"/>
        <v>0</v>
      </c>
      <c r="AIC568" s="21">
        <f t="shared" si="220"/>
        <v>0</v>
      </c>
      <c r="AID568" s="21">
        <f t="shared" si="220"/>
        <v>0</v>
      </c>
      <c r="AIE568" s="23"/>
      <c r="AIF568" s="23"/>
      <c r="AIG568" s="23"/>
      <c r="AIH568" s="21">
        <f t="shared" si="864"/>
        <v>0</v>
      </c>
      <c r="AII568" s="21">
        <f t="shared" si="865"/>
        <v>0</v>
      </c>
      <c r="AIJ568" s="21">
        <f t="shared" si="866"/>
        <v>0</v>
      </c>
      <c r="AIK568" s="21">
        <f t="shared" si="867"/>
        <v>0</v>
      </c>
      <c r="AIL568" s="21">
        <f t="shared" si="868"/>
        <v>0</v>
      </c>
      <c r="AIM568" s="21">
        <f t="shared" si="869"/>
        <v>0</v>
      </c>
      <c r="AIN568" s="21">
        <f t="shared" si="870"/>
        <v>0</v>
      </c>
      <c r="AIO568" s="21">
        <f t="shared" si="871"/>
        <v>0</v>
      </c>
      <c r="AIP568" s="21">
        <f t="shared" si="872"/>
        <v>0</v>
      </c>
      <c r="AIQ568" s="21">
        <f t="shared" si="873"/>
        <v>0</v>
      </c>
      <c r="AIR568" s="21">
        <f t="shared" si="874"/>
        <v>0</v>
      </c>
      <c r="AIS568" s="21">
        <f t="shared" si="875"/>
        <v>0</v>
      </c>
      <c r="AIT568" s="21">
        <f t="shared" si="876"/>
        <v>0</v>
      </c>
      <c r="AIU568" s="21">
        <f t="shared" si="222"/>
        <v>0</v>
      </c>
      <c r="AIV568" s="21">
        <f t="shared" si="222"/>
        <v>0</v>
      </c>
      <c r="AIW568" s="21">
        <f t="shared" si="877"/>
        <v>0</v>
      </c>
      <c r="AIX568" s="21">
        <f t="shared" si="223"/>
        <v>0</v>
      </c>
      <c r="AIY568" s="21">
        <f t="shared" si="223"/>
        <v>0</v>
      </c>
      <c r="AIZ568" s="23"/>
      <c r="AJA568" s="23"/>
      <c r="AJB568" s="23"/>
      <c r="AJC568" s="21">
        <f t="shared" si="878"/>
        <v>0</v>
      </c>
      <c r="AJD568" s="21">
        <f t="shared" si="879"/>
        <v>0</v>
      </c>
      <c r="AJE568" s="21">
        <f t="shared" si="880"/>
        <v>0</v>
      </c>
      <c r="AJF568" s="21">
        <f t="shared" si="881"/>
        <v>0</v>
      </c>
      <c r="AJG568" s="21">
        <f t="shared" si="882"/>
        <v>0</v>
      </c>
      <c r="AJH568" s="21">
        <f t="shared" si="883"/>
        <v>0</v>
      </c>
      <c r="AJI568" s="21">
        <f t="shared" si="884"/>
        <v>73337.69</v>
      </c>
      <c r="AJJ568" s="21">
        <f t="shared" si="885"/>
        <v>76236.22</v>
      </c>
      <c r="AJK568" s="21">
        <f t="shared" si="886"/>
        <v>80065.86</v>
      </c>
      <c r="AJL568" s="21">
        <f t="shared" si="887"/>
        <v>26566.02</v>
      </c>
      <c r="AJM568" s="21">
        <f t="shared" si="888"/>
        <v>25177.5</v>
      </c>
      <c r="AJN568" s="21">
        <f t="shared" si="889"/>
        <v>24329.35</v>
      </c>
      <c r="AJO568" s="21">
        <f t="shared" si="890"/>
        <v>0</v>
      </c>
      <c r="AJP568" s="21">
        <f t="shared" si="224"/>
        <v>0</v>
      </c>
      <c r="AJQ568" s="21">
        <f t="shared" si="224"/>
        <v>0</v>
      </c>
      <c r="AJR568" s="21">
        <f t="shared" si="891"/>
        <v>0</v>
      </c>
      <c r="AJS568" s="21">
        <f t="shared" si="225"/>
        <v>0</v>
      </c>
      <c r="AJT568" s="21">
        <f t="shared" si="225"/>
        <v>0</v>
      </c>
      <c r="AJU568" s="23"/>
      <c r="AJV568" s="23"/>
      <c r="AJW568" s="23"/>
      <c r="AJX568" s="21">
        <f t="shared" si="892"/>
        <v>0</v>
      </c>
      <c r="AJY568" s="21">
        <f t="shared" si="893"/>
        <v>0</v>
      </c>
      <c r="AJZ568" s="21">
        <f t="shared" si="894"/>
        <v>0</v>
      </c>
      <c r="AKA568" s="21">
        <f t="shared" si="895"/>
        <v>0</v>
      </c>
      <c r="AKB568" s="21">
        <f t="shared" si="896"/>
        <v>0</v>
      </c>
      <c r="AKC568" s="21">
        <f t="shared" si="897"/>
        <v>0</v>
      </c>
      <c r="AKD568" s="21">
        <f t="shared" si="898"/>
        <v>73376.87</v>
      </c>
      <c r="AKE568" s="21">
        <f t="shared" si="899"/>
        <v>76693.460000000006</v>
      </c>
      <c r="AKF568" s="21">
        <f t="shared" si="900"/>
        <v>80872.09</v>
      </c>
      <c r="AKG568" s="21">
        <f t="shared" si="901"/>
        <v>27091.65</v>
      </c>
      <c r="AKH568" s="21">
        <f t="shared" si="902"/>
        <v>24622.1</v>
      </c>
      <c r="AKI568" s="21">
        <f t="shared" si="903"/>
        <v>23781.24</v>
      </c>
      <c r="AKJ568" s="21">
        <f t="shared" si="904"/>
        <v>0</v>
      </c>
      <c r="AKK568" s="21">
        <f t="shared" si="226"/>
        <v>0</v>
      </c>
      <c r="AKL568" s="21">
        <f t="shared" si="226"/>
        <v>0</v>
      </c>
      <c r="AKM568" s="21">
        <f t="shared" si="905"/>
        <v>0</v>
      </c>
      <c r="AKN568" s="21">
        <f t="shared" si="227"/>
        <v>0</v>
      </c>
      <c r="AKO568" s="21">
        <f t="shared" si="227"/>
        <v>0</v>
      </c>
      <c r="AKP568" s="23"/>
      <c r="AKQ568" s="23"/>
      <c r="AKR568" s="23"/>
      <c r="AKS568" s="21">
        <f t="shared" si="906"/>
        <v>0</v>
      </c>
      <c r="AKT568" s="21">
        <f t="shared" si="907"/>
        <v>0</v>
      </c>
      <c r="AKU568" s="21">
        <f t="shared" si="908"/>
        <v>0</v>
      </c>
      <c r="AKV568" s="21">
        <f t="shared" si="909"/>
        <v>0</v>
      </c>
      <c r="AKW568" s="21">
        <f t="shared" si="910"/>
        <v>0</v>
      </c>
      <c r="AKX568" s="21">
        <f t="shared" si="911"/>
        <v>0</v>
      </c>
      <c r="AKY568" s="21">
        <f t="shared" si="912"/>
        <v>73353.89</v>
      </c>
      <c r="AKZ568" s="21">
        <f t="shared" si="913"/>
        <v>76390.789999999994</v>
      </c>
      <c r="ALA568" s="21">
        <f t="shared" si="914"/>
        <v>80336.429999999993</v>
      </c>
      <c r="ALB568" s="21">
        <f t="shared" si="915"/>
        <v>28876.9</v>
      </c>
      <c r="ALC568" s="21">
        <f t="shared" si="916"/>
        <v>26019.65</v>
      </c>
      <c r="ALD568" s="21">
        <f t="shared" si="917"/>
        <v>24818.16</v>
      </c>
      <c r="ALE568" s="21">
        <f t="shared" si="918"/>
        <v>0</v>
      </c>
      <c r="ALF568" s="21">
        <f t="shared" si="228"/>
        <v>0</v>
      </c>
      <c r="ALG568" s="21">
        <f t="shared" si="228"/>
        <v>0</v>
      </c>
      <c r="ALH568" s="21">
        <f t="shared" si="919"/>
        <v>0</v>
      </c>
      <c r="ALI568" s="21">
        <f t="shared" si="229"/>
        <v>0</v>
      </c>
      <c r="ALJ568" s="21">
        <f t="shared" si="229"/>
        <v>0</v>
      </c>
      <c r="ALK568" s="23"/>
      <c r="ALL568" s="23"/>
      <c r="ALM568" s="23"/>
      <c r="ALN568" s="21">
        <f t="shared" si="920"/>
        <v>0</v>
      </c>
      <c r="ALO568" s="21">
        <f t="shared" si="921"/>
        <v>0</v>
      </c>
      <c r="ALP568" s="21">
        <f t="shared" si="922"/>
        <v>0</v>
      </c>
      <c r="ALQ568" s="21">
        <f t="shared" si="923"/>
        <v>0</v>
      </c>
      <c r="ALR568" s="21">
        <f t="shared" si="924"/>
        <v>0</v>
      </c>
      <c r="ALS568" s="21">
        <f t="shared" si="925"/>
        <v>0</v>
      </c>
      <c r="ALT568" s="21">
        <f t="shared" si="926"/>
        <v>83939.46</v>
      </c>
      <c r="ALU568" s="21">
        <f t="shared" si="927"/>
        <v>77188.41</v>
      </c>
      <c r="ALV568" s="21">
        <f t="shared" si="928"/>
        <v>81744.27</v>
      </c>
      <c r="ALW568" s="21">
        <f t="shared" si="929"/>
        <v>33128.47</v>
      </c>
      <c r="ALX568" s="21">
        <f t="shared" si="930"/>
        <v>28055.07</v>
      </c>
      <c r="ALY568" s="21">
        <f t="shared" si="931"/>
        <v>26723.63</v>
      </c>
      <c r="ALZ568" s="21">
        <f t="shared" si="932"/>
        <v>0</v>
      </c>
      <c r="AMA568" s="21">
        <f t="shared" si="230"/>
        <v>0</v>
      </c>
      <c r="AMB568" s="21">
        <f t="shared" si="230"/>
        <v>0</v>
      </c>
      <c r="AMC568" s="21">
        <f t="shared" si="933"/>
        <v>0</v>
      </c>
      <c r="AMD568" s="21">
        <f t="shared" si="231"/>
        <v>0</v>
      </c>
      <c r="AME568" s="21">
        <f t="shared" si="231"/>
        <v>0</v>
      </c>
      <c r="AMF568" s="23"/>
      <c r="AMG568" s="23"/>
      <c r="AMH568" s="23"/>
      <c r="AMI568" s="21">
        <f t="shared" si="934"/>
        <v>0</v>
      </c>
      <c r="AMJ568" s="21">
        <f t="shared" si="935"/>
        <v>0</v>
      </c>
      <c r="AMK568" s="21">
        <f t="shared" si="936"/>
        <v>0</v>
      </c>
      <c r="AML568" s="21">
        <f t="shared" si="937"/>
        <v>0</v>
      </c>
      <c r="AMM568" s="21">
        <f t="shared" si="938"/>
        <v>0</v>
      </c>
      <c r="AMN568" s="21">
        <f t="shared" si="939"/>
        <v>0</v>
      </c>
      <c r="AMO568" s="21">
        <f t="shared" si="940"/>
        <v>73406.929999999993</v>
      </c>
      <c r="AMP568" s="21">
        <f t="shared" si="941"/>
        <v>77039.7</v>
      </c>
      <c r="AMQ568" s="21">
        <f t="shared" si="942"/>
        <v>81482.55</v>
      </c>
      <c r="AMR568" s="21">
        <f t="shared" si="943"/>
        <v>26181.48</v>
      </c>
      <c r="AMS568" s="21">
        <f t="shared" si="944"/>
        <v>23708.94</v>
      </c>
      <c r="AMT568" s="21">
        <f t="shared" si="945"/>
        <v>22649.46</v>
      </c>
      <c r="AMU568" s="21">
        <f t="shared" si="946"/>
        <v>0</v>
      </c>
      <c r="AMV568" s="21">
        <f t="shared" si="232"/>
        <v>0</v>
      </c>
      <c r="AMW568" s="21">
        <f t="shared" si="232"/>
        <v>0</v>
      </c>
      <c r="AMX568" s="21">
        <f t="shared" si="947"/>
        <v>0</v>
      </c>
      <c r="AMY568" s="21">
        <f t="shared" si="233"/>
        <v>0</v>
      </c>
      <c r="AMZ568" s="21">
        <f t="shared" si="233"/>
        <v>0</v>
      </c>
      <c r="ANA568" s="23"/>
      <c r="ANB568" s="23"/>
      <c r="ANC568" s="23"/>
      <c r="AND568" s="21">
        <f t="shared" si="948"/>
        <v>0</v>
      </c>
      <c r="ANE568" s="21">
        <f t="shared" si="949"/>
        <v>0</v>
      </c>
      <c r="ANF568" s="21">
        <f t="shared" si="950"/>
        <v>0</v>
      </c>
      <c r="ANG568" s="21">
        <f t="shared" si="951"/>
        <v>0</v>
      </c>
      <c r="ANH568" s="21">
        <f t="shared" si="952"/>
        <v>0</v>
      </c>
      <c r="ANI568" s="21">
        <f t="shared" si="953"/>
        <v>0</v>
      </c>
      <c r="ANJ568" s="21">
        <f t="shared" si="954"/>
        <v>81875.87</v>
      </c>
      <c r="ANK568" s="21">
        <f t="shared" si="955"/>
        <v>79453.73</v>
      </c>
      <c r="ANL568" s="21">
        <f t="shared" si="956"/>
        <v>85744.9</v>
      </c>
      <c r="ANM568" s="21">
        <f t="shared" si="957"/>
        <v>46256.18</v>
      </c>
      <c r="ANN568" s="21">
        <f t="shared" si="958"/>
        <v>61154.59</v>
      </c>
      <c r="ANO568" s="21">
        <f t="shared" si="959"/>
        <v>60119</v>
      </c>
      <c r="ANP568" s="21">
        <f t="shared" si="960"/>
        <v>0</v>
      </c>
      <c r="ANQ568" s="21">
        <f t="shared" si="234"/>
        <v>0</v>
      </c>
      <c r="ANR568" s="21">
        <f t="shared" si="234"/>
        <v>0</v>
      </c>
      <c r="ANS568" s="21">
        <f t="shared" si="961"/>
        <v>0</v>
      </c>
      <c r="ANT568" s="21">
        <f t="shared" si="235"/>
        <v>0</v>
      </c>
      <c r="ANU568" s="21">
        <f t="shared" si="235"/>
        <v>0</v>
      </c>
      <c r="ANV568" s="23"/>
      <c r="ANW568" s="23"/>
      <c r="ANX568" s="23"/>
      <c r="ANY568" s="21">
        <f t="shared" si="962"/>
        <v>0</v>
      </c>
      <c r="ANZ568" s="21">
        <f t="shared" si="963"/>
        <v>0</v>
      </c>
      <c r="AOA568" s="21">
        <f t="shared" si="964"/>
        <v>0</v>
      </c>
      <c r="AOB568" s="21">
        <f t="shared" si="965"/>
        <v>0</v>
      </c>
      <c r="AOC568" s="21">
        <f t="shared" si="966"/>
        <v>0</v>
      </c>
      <c r="AOD568" s="21">
        <f t="shared" si="967"/>
        <v>0</v>
      </c>
      <c r="AOE568" s="21">
        <f t="shared" si="968"/>
        <v>73404.36</v>
      </c>
      <c r="AOF568" s="21">
        <f t="shared" si="969"/>
        <v>77591.009999999995</v>
      </c>
      <c r="AOG568" s="21">
        <f t="shared" si="970"/>
        <v>82454.789999999994</v>
      </c>
      <c r="AOH568" s="21">
        <f t="shared" si="971"/>
        <v>21554.66</v>
      </c>
      <c r="AOI568" s="21">
        <f t="shared" si="972"/>
        <v>24406.44</v>
      </c>
      <c r="AOJ568" s="21">
        <f t="shared" si="973"/>
        <v>23344.38</v>
      </c>
      <c r="AOK568" s="21">
        <f t="shared" si="974"/>
        <v>0</v>
      </c>
      <c r="AOL568" s="21">
        <f t="shared" si="236"/>
        <v>0</v>
      </c>
      <c r="AOM568" s="21">
        <f t="shared" si="236"/>
        <v>0</v>
      </c>
      <c r="AON568" s="21">
        <f t="shared" si="975"/>
        <v>0</v>
      </c>
      <c r="AOO568" s="21">
        <f t="shared" si="237"/>
        <v>0</v>
      </c>
      <c r="AOP568" s="21">
        <f t="shared" si="237"/>
        <v>0</v>
      </c>
      <c r="AOQ568" s="23"/>
      <c r="AOR568" s="23"/>
      <c r="AOS568" s="23"/>
      <c r="AOT568" s="21">
        <f t="shared" si="976"/>
        <v>0</v>
      </c>
      <c r="AOU568" s="21">
        <f t="shared" si="977"/>
        <v>0</v>
      </c>
      <c r="AOV568" s="21">
        <f t="shared" si="978"/>
        <v>0</v>
      </c>
      <c r="AOW568" s="21">
        <f t="shared" si="979"/>
        <v>0</v>
      </c>
      <c r="AOX568" s="21">
        <f t="shared" si="980"/>
        <v>0</v>
      </c>
      <c r="AOY568" s="21">
        <f t="shared" si="981"/>
        <v>0</v>
      </c>
      <c r="AOZ568" s="21">
        <f t="shared" si="982"/>
        <v>73399.070000000007</v>
      </c>
      <c r="APA568" s="21">
        <f t="shared" si="983"/>
        <v>76913.240000000005</v>
      </c>
      <c r="APB568" s="21">
        <f t="shared" si="984"/>
        <v>81259.92</v>
      </c>
      <c r="APC568" s="21">
        <f t="shared" si="985"/>
        <v>31298.44</v>
      </c>
      <c r="APD568" s="21">
        <f t="shared" si="986"/>
        <v>27383.759999999998</v>
      </c>
      <c r="APE568" s="21">
        <f t="shared" si="987"/>
        <v>25961.81</v>
      </c>
      <c r="APF568" s="21">
        <f t="shared" si="988"/>
        <v>0</v>
      </c>
      <c r="APG568" s="21">
        <f t="shared" si="238"/>
        <v>0</v>
      </c>
      <c r="APH568" s="21">
        <f t="shared" si="238"/>
        <v>0</v>
      </c>
      <c r="API568" s="21">
        <f t="shared" si="989"/>
        <v>0</v>
      </c>
      <c r="APJ568" s="21">
        <f t="shared" si="239"/>
        <v>0</v>
      </c>
      <c r="APK568" s="21">
        <f t="shared" si="239"/>
        <v>0</v>
      </c>
      <c r="APL568" s="23"/>
      <c r="APM568" s="23"/>
      <c r="APN568" s="23"/>
      <c r="APO568" s="21">
        <f t="shared" si="990"/>
        <v>0</v>
      </c>
      <c r="APP568" s="21">
        <f t="shared" si="991"/>
        <v>0</v>
      </c>
      <c r="APQ568" s="21">
        <f t="shared" si="992"/>
        <v>0</v>
      </c>
      <c r="APR568" s="21">
        <f t="shared" si="993"/>
        <v>0</v>
      </c>
      <c r="APS568" s="21">
        <f t="shared" si="994"/>
        <v>0</v>
      </c>
      <c r="APT568" s="21">
        <f t="shared" si="995"/>
        <v>0</v>
      </c>
      <c r="APU568" s="21">
        <f t="shared" si="996"/>
        <v>73367.83</v>
      </c>
      <c r="APV568" s="21">
        <f t="shared" si="997"/>
        <v>76359.05</v>
      </c>
      <c r="APW568" s="21">
        <f t="shared" si="998"/>
        <v>80281.14</v>
      </c>
      <c r="APX568" s="21">
        <f t="shared" si="999"/>
        <v>27371.27</v>
      </c>
      <c r="APY568" s="21">
        <f t="shared" si="1000"/>
        <v>24544.26</v>
      </c>
      <c r="APZ568" s="21">
        <f t="shared" si="1001"/>
        <v>23482.27</v>
      </c>
      <c r="AQA568" s="21">
        <f t="shared" si="1002"/>
        <v>0</v>
      </c>
      <c r="AQB568" s="21">
        <f t="shared" si="240"/>
        <v>0</v>
      </c>
      <c r="AQC568" s="21">
        <f t="shared" si="240"/>
        <v>0</v>
      </c>
      <c r="AQD568" s="21">
        <f t="shared" si="1003"/>
        <v>0</v>
      </c>
      <c r="AQE568" s="21">
        <f t="shared" si="241"/>
        <v>0</v>
      </c>
      <c r="AQF568" s="21">
        <f t="shared" si="241"/>
        <v>0</v>
      </c>
      <c r="AQG568" s="23"/>
      <c r="AQH568" s="23"/>
      <c r="AQI568" s="23"/>
      <c r="AQJ568" s="21">
        <f t="shared" si="1004"/>
        <v>0</v>
      </c>
      <c r="AQK568" s="21">
        <f t="shared" si="1005"/>
        <v>0</v>
      </c>
      <c r="AQL568" s="21">
        <f t="shared" si="1006"/>
        <v>0</v>
      </c>
      <c r="AQM568" s="21">
        <f t="shared" si="1007"/>
        <v>0</v>
      </c>
      <c r="AQN568" s="21">
        <f t="shared" si="1008"/>
        <v>0</v>
      </c>
      <c r="AQO568" s="21">
        <f t="shared" si="1009"/>
        <v>0</v>
      </c>
      <c r="AQP568" s="21">
        <f t="shared" si="1010"/>
        <v>73415.02</v>
      </c>
      <c r="AQQ568" s="21">
        <f t="shared" si="1011"/>
        <v>77412.509999999995</v>
      </c>
      <c r="AQR568" s="21">
        <f t="shared" si="1012"/>
        <v>82139.210000000006</v>
      </c>
      <c r="AQS568" s="21">
        <f t="shared" si="1013"/>
        <v>21961.86</v>
      </c>
      <c r="AQT568" s="21">
        <f t="shared" si="1014"/>
        <v>23006.959999999999</v>
      </c>
      <c r="AQU568" s="21">
        <f t="shared" si="1015"/>
        <v>22213.200000000001</v>
      </c>
      <c r="AQV568" s="21">
        <f t="shared" si="1016"/>
        <v>0</v>
      </c>
      <c r="AQW568" s="21">
        <f t="shared" si="242"/>
        <v>0</v>
      </c>
      <c r="AQX568" s="21">
        <f t="shared" si="242"/>
        <v>0</v>
      </c>
      <c r="AQY568" s="21">
        <f t="shared" si="1017"/>
        <v>0</v>
      </c>
      <c r="AQZ568" s="21">
        <f t="shared" si="243"/>
        <v>0</v>
      </c>
      <c r="ARA568" s="21">
        <f t="shared" si="243"/>
        <v>0</v>
      </c>
      <c r="ARB568" s="23"/>
      <c r="ARC568" s="23"/>
      <c r="ARD568" s="23"/>
      <c r="ARE568" s="21">
        <f t="shared" si="1018"/>
        <v>0</v>
      </c>
      <c r="ARF568" s="21">
        <f t="shared" si="1019"/>
        <v>0</v>
      </c>
      <c r="ARG568" s="21">
        <f t="shared" si="1020"/>
        <v>0</v>
      </c>
      <c r="ARH568" s="21">
        <f t="shared" si="1021"/>
        <v>0</v>
      </c>
      <c r="ARI568" s="21">
        <f t="shared" si="1022"/>
        <v>0</v>
      </c>
      <c r="ARJ568" s="21">
        <f t="shared" si="1023"/>
        <v>0</v>
      </c>
      <c r="ARK568" s="21">
        <f t="shared" si="1024"/>
        <v>81439.149999999994</v>
      </c>
      <c r="ARL568" s="21">
        <f t="shared" si="1025"/>
        <v>76087.19</v>
      </c>
      <c r="ARM568" s="21">
        <f t="shared" si="1026"/>
        <v>79801.97</v>
      </c>
      <c r="ARN568" s="21">
        <f t="shared" si="1027"/>
        <v>30349.99</v>
      </c>
      <c r="ARO568" s="21">
        <f t="shared" si="1028"/>
        <v>22434.46</v>
      </c>
      <c r="ARP568" s="21">
        <f t="shared" si="1029"/>
        <v>21380.31</v>
      </c>
      <c r="ARQ568" s="21">
        <f t="shared" si="1030"/>
        <v>0</v>
      </c>
      <c r="ARR568" s="21">
        <f t="shared" si="244"/>
        <v>0</v>
      </c>
      <c r="ARS568" s="21">
        <f t="shared" si="244"/>
        <v>0</v>
      </c>
      <c r="ART568" s="21">
        <f t="shared" si="1031"/>
        <v>0</v>
      </c>
      <c r="ARU568" s="21">
        <f t="shared" si="245"/>
        <v>0</v>
      </c>
      <c r="ARV568" s="21">
        <f t="shared" si="245"/>
        <v>0</v>
      </c>
      <c r="ARW568" s="23"/>
      <c r="ARX568" s="23"/>
      <c r="ARY568" s="23"/>
      <c r="ARZ568" s="21">
        <f t="shared" si="1032"/>
        <v>0</v>
      </c>
      <c r="ASA568" s="21">
        <f t="shared" si="1033"/>
        <v>0</v>
      </c>
      <c r="ASB568" s="21">
        <f t="shared" si="1034"/>
        <v>0</v>
      </c>
      <c r="ASC568" s="21">
        <f t="shared" si="1035"/>
        <v>0</v>
      </c>
      <c r="ASD568" s="21">
        <f t="shared" si="1036"/>
        <v>0</v>
      </c>
      <c r="ASE568" s="21">
        <f t="shared" si="1037"/>
        <v>0</v>
      </c>
      <c r="ASF568" s="21">
        <f t="shared" si="1038"/>
        <v>73356.240000000005</v>
      </c>
      <c r="ASG568" s="21">
        <f t="shared" si="1039"/>
        <v>76404.13</v>
      </c>
      <c r="ASH568" s="21">
        <f t="shared" si="1040"/>
        <v>80360.63</v>
      </c>
      <c r="ASI568" s="21">
        <f t="shared" si="1041"/>
        <v>23099.94</v>
      </c>
      <c r="ASJ568" s="21">
        <f t="shared" si="1042"/>
        <v>25363.25</v>
      </c>
      <c r="ASK568" s="21">
        <f t="shared" si="1043"/>
        <v>23980.69</v>
      </c>
      <c r="ASL568" s="21">
        <f t="shared" si="1044"/>
        <v>0</v>
      </c>
      <c r="ASM568" s="21">
        <f t="shared" si="246"/>
        <v>0</v>
      </c>
      <c r="ASN568" s="21">
        <f t="shared" si="246"/>
        <v>0</v>
      </c>
      <c r="ASO568" s="21">
        <f t="shared" si="1045"/>
        <v>0</v>
      </c>
      <c r="ASP568" s="21">
        <f t="shared" si="247"/>
        <v>0</v>
      </c>
      <c r="ASQ568" s="21">
        <f t="shared" si="247"/>
        <v>0</v>
      </c>
      <c r="ASR568" s="23"/>
      <c r="ASS568" s="23"/>
      <c r="AST568" s="23"/>
      <c r="ASU568" s="21">
        <f t="shared" si="1046"/>
        <v>0</v>
      </c>
      <c r="ASV568" s="21">
        <f t="shared" si="1047"/>
        <v>0</v>
      </c>
      <c r="ASW568" s="21">
        <f t="shared" si="1048"/>
        <v>0</v>
      </c>
      <c r="ASX568" s="21">
        <f t="shared" si="1049"/>
        <v>0</v>
      </c>
      <c r="ASY568" s="21">
        <f t="shared" si="1050"/>
        <v>0</v>
      </c>
      <c r="ASZ568" s="21">
        <f t="shared" si="1051"/>
        <v>0</v>
      </c>
      <c r="ATA568" s="21">
        <f t="shared" si="1052"/>
        <v>73372.899999999994</v>
      </c>
      <c r="ATB568" s="21">
        <f t="shared" si="1053"/>
        <v>76642.23</v>
      </c>
      <c r="ATC568" s="21">
        <f t="shared" si="1054"/>
        <v>80780.960000000006</v>
      </c>
      <c r="ATD568" s="21">
        <f t="shared" si="1055"/>
        <v>23816.92</v>
      </c>
      <c r="ATE568" s="21">
        <f t="shared" si="1056"/>
        <v>21654.639999999999</v>
      </c>
      <c r="ATF568" s="21">
        <f t="shared" si="1057"/>
        <v>20677.55</v>
      </c>
      <c r="ATG568" s="21">
        <f t="shared" si="1058"/>
        <v>0</v>
      </c>
      <c r="ATH568" s="21">
        <f t="shared" si="248"/>
        <v>0</v>
      </c>
      <c r="ATI568" s="21">
        <f t="shared" si="248"/>
        <v>0</v>
      </c>
      <c r="ATJ568" s="21">
        <f t="shared" si="1059"/>
        <v>0</v>
      </c>
      <c r="ATK568" s="21">
        <f t="shared" si="249"/>
        <v>0</v>
      </c>
      <c r="ATL568" s="21">
        <f t="shared" si="249"/>
        <v>0</v>
      </c>
      <c r="ATM568" s="23"/>
      <c r="ATN568" s="23"/>
      <c r="ATO568" s="23"/>
      <c r="ATP568" s="21">
        <f t="shared" si="1060"/>
        <v>0</v>
      </c>
      <c r="ATQ568" s="21">
        <f t="shared" si="1061"/>
        <v>0</v>
      </c>
      <c r="ATR568" s="21">
        <f t="shared" si="1062"/>
        <v>0</v>
      </c>
      <c r="ATS568" s="21">
        <f t="shared" si="1063"/>
        <v>0</v>
      </c>
      <c r="ATT568" s="21">
        <f t="shared" si="1064"/>
        <v>0</v>
      </c>
      <c r="ATU568" s="21">
        <f t="shared" si="1065"/>
        <v>0</v>
      </c>
      <c r="ATV568" s="21">
        <f t="shared" si="1066"/>
        <v>73375.14</v>
      </c>
      <c r="ATW568" s="21">
        <f t="shared" si="1067"/>
        <v>76566.210000000006</v>
      </c>
      <c r="ATX568" s="21">
        <f t="shared" si="1068"/>
        <v>80647.039999999994</v>
      </c>
      <c r="ATY568" s="21">
        <f t="shared" si="1069"/>
        <v>25261.03</v>
      </c>
      <c r="ATZ568" s="21">
        <f t="shared" si="1070"/>
        <v>24527.26</v>
      </c>
      <c r="AUA568" s="21">
        <f t="shared" si="1071"/>
        <v>23196.53</v>
      </c>
      <c r="AUB568" s="21">
        <f t="shared" si="1072"/>
        <v>0</v>
      </c>
      <c r="AUC568" s="21">
        <f t="shared" si="250"/>
        <v>0</v>
      </c>
      <c r="AUD568" s="21">
        <f t="shared" si="250"/>
        <v>0</v>
      </c>
      <c r="AUE568" s="21">
        <f t="shared" si="1073"/>
        <v>0</v>
      </c>
      <c r="AUF568" s="21">
        <f t="shared" si="251"/>
        <v>0</v>
      </c>
      <c r="AUG568" s="21">
        <f t="shared" si="251"/>
        <v>0</v>
      </c>
      <c r="AUH568" s="23"/>
      <c r="AUI568" s="23"/>
      <c r="AUJ568" s="23"/>
      <c r="AUK568" s="21">
        <f t="shared" si="1074"/>
        <v>0</v>
      </c>
      <c r="AUL568" s="21">
        <f t="shared" si="1075"/>
        <v>0</v>
      </c>
      <c r="AUM568" s="21">
        <f t="shared" si="1076"/>
        <v>0</v>
      </c>
      <c r="AUN568" s="21">
        <f t="shared" si="1077"/>
        <v>0</v>
      </c>
      <c r="AUO568" s="21">
        <f t="shared" si="1078"/>
        <v>0</v>
      </c>
      <c r="AUP568" s="21">
        <f t="shared" si="1079"/>
        <v>0</v>
      </c>
      <c r="AUQ568" s="21">
        <f t="shared" si="1080"/>
        <v>73366.03</v>
      </c>
      <c r="AUR568" s="21">
        <f t="shared" si="1081"/>
        <v>76513.89</v>
      </c>
      <c r="AUS568" s="21">
        <f t="shared" si="1082"/>
        <v>80554.8</v>
      </c>
      <c r="AUT568" s="21">
        <f t="shared" si="1083"/>
        <v>24187.01</v>
      </c>
      <c r="AUU568" s="21">
        <f t="shared" si="1084"/>
        <v>24595.11</v>
      </c>
      <c r="AUV568" s="21">
        <f t="shared" si="1085"/>
        <v>23488.41</v>
      </c>
      <c r="AUW568" s="21">
        <f t="shared" si="1086"/>
        <v>0</v>
      </c>
      <c r="AUX568" s="21">
        <f t="shared" si="252"/>
        <v>0</v>
      </c>
      <c r="AUY568" s="21">
        <f t="shared" si="252"/>
        <v>0</v>
      </c>
      <c r="AUZ568" s="21">
        <f t="shared" si="1087"/>
        <v>0</v>
      </c>
      <c r="AVA568" s="21">
        <f t="shared" si="253"/>
        <v>0</v>
      </c>
      <c r="AVB568" s="21">
        <f t="shared" si="253"/>
        <v>0</v>
      </c>
      <c r="AVC568" s="41">
        <f t="shared" si="1088"/>
        <v>0</v>
      </c>
      <c r="AVD568" s="41">
        <f t="shared" si="254"/>
        <v>0</v>
      </c>
      <c r="AVE568" s="41">
        <f t="shared" si="254"/>
        <v>0</v>
      </c>
      <c r="AVF568" s="21">
        <f t="shared" si="254"/>
        <v>0</v>
      </c>
      <c r="AVG568" s="21">
        <f t="shared" si="254"/>
        <v>0</v>
      </c>
      <c r="AVH568" s="21">
        <f t="shared" si="254"/>
        <v>0</v>
      </c>
      <c r="AVI568" s="21">
        <f t="shared" si="254"/>
        <v>0</v>
      </c>
      <c r="AVJ568" s="21">
        <f t="shared" si="254"/>
        <v>0</v>
      </c>
      <c r="AVK568" s="21">
        <f t="shared" si="254"/>
        <v>0</v>
      </c>
      <c r="AVL568" s="21"/>
      <c r="AVM568" s="21"/>
      <c r="AVN568" s="21"/>
      <c r="AVO568" s="21"/>
      <c r="AVP568" s="21"/>
      <c r="AVQ568" s="21"/>
      <c r="AVR568" s="21">
        <f t="shared" si="255"/>
        <v>0</v>
      </c>
      <c r="AVS568" s="21">
        <f t="shared" si="255"/>
        <v>0</v>
      </c>
      <c r="AVT568" s="21">
        <f t="shared" si="255"/>
        <v>0</v>
      </c>
      <c r="AVU568" s="21">
        <f t="shared" si="255"/>
        <v>0</v>
      </c>
      <c r="AVV568" s="21">
        <f t="shared" si="255"/>
        <v>0</v>
      </c>
      <c r="AVW568" s="21">
        <f t="shared" si="255"/>
        <v>0</v>
      </c>
    </row>
    <row r="569" spans="1:1271" ht="86.25" customHeight="1">
      <c r="A569" s="22" t="s">
        <v>71</v>
      </c>
      <c r="B569" s="22" t="s">
        <v>82</v>
      </c>
      <c r="C569" s="5"/>
      <c r="D569" s="113"/>
      <c r="E569" s="96"/>
      <c r="F569" s="29">
        <f t="shared" si="256"/>
        <v>124437</v>
      </c>
      <c r="G569" s="29">
        <f t="shared" si="256"/>
        <v>125640</v>
      </c>
      <c r="H569" s="29">
        <f t="shared" si="256"/>
        <v>127488</v>
      </c>
      <c r="I569" s="21">
        <f t="shared" si="257"/>
        <v>79913.47</v>
      </c>
      <c r="J569" s="21">
        <f t="shared" si="257"/>
        <v>81313.47</v>
      </c>
      <c r="K569" s="21">
        <f t="shared" si="257"/>
        <v>82979.47</v>
      </c>
      <c r="L569" s="23"/>
      <c r="M569" s="23"/>
      <c r="N569" s="23"/>
      <c r="O569" s="21">
        <f t="shared" si="258"/>
        <v>0</v>
      </c>
      <c r="P569" s="21">
        <f t="shared" si="259"/>
        <v>0</v>
      </c>
      <c r="Q569" s="21">
        <f t="shared" si="260"/>
        <v>0</v>
      </c>
      <c r="R569" s="21">
        <f t="shared" si="261"/>
        <v>0</v>
      </c>
      <c r="S569" s="21">
        <f t="shared" si="262"/>
        <v>0</v>
      </c>
      <c r="T569" s="21">
        <f t="shared" si="263"/>
        <v>0</v>
      </c>
      <c r="U569" s="21">
        <f t="shared" si="264"/>
        <v>128934.35</v>
      </c>
      <c r="V569" s="21">
        <f t="shared" si="265"/>
        <v>132503.28</v>
      </c>
      <c r="W569" s="21">
        <f t="shared" si="266"/>
        <v>141541.37</v>
      </c>
      <c r="X569" s="21">
        <f t="shared" si="267"/>
        <v>22680.79</v>
      </c>
      <c r="Y569" s="21">
        <f t="shared" si="268"/>
        <v>38347.67</v>
      </c>
      <c r="Z569" s="21">
        <f t="shared" si="269"/>
        <v>36121.269999999997</v>
      </c>
      <c r="AA569" s="21">
        <f t="shared" si="270"/>
        <v>0</v>
      </c>
      <c r="AB569" s="21">
        <f t="shared" si="133"/>
        <v>0</v>
      </c>
      <c r="AC569" s="21">
        <f t="shared" si="133"/>
        <v>0</v>
      </c>
      <c r="AD569" s="21">
        <f t="shared" si="271"/>
        <v>0</v>
      </c>
      <c r="AE569" s="21">
        <f t="shared" si="134"/>
        <v>0</v>
      </c>
      <c r="AF569" s="21">
        <f t="shared" si="134"/>
        <v>0</v>
      </c>
      <c r="AG569" s="23">
        <v>42</v>
      </c>
      <c r="AH569" s="23">
        <v>39</v>
      </c>
      <c r="AI569" s="23">
        <v>39</v>
      </c>
      <c r="AJ569" s="21">
        <f t="shared" si="272"/>
        <v>5226354</v>
      </c>
      <c r="AK569" s="21">
        <f t="shared" si="273"/>
        <v>4899960</v>
      </c>
      <c r="AL569" s="21">
        <f t="shared" si="274"/>
        <v>4972032</v>
      </c>
      <c r="AM569" s="21">
        <f t="shared" si="275"/>
        <v>3356365.74</v>
      </c>
      <c r="AN569" s="21">
        <f t="shared" si="276"/>
        <v>3171225.33</v>
      </c>
      <c r="AO569" s="21">
        <f t="shared" si="277"/>
        <v>3236199.33</v>
      </c>
      <c r="AP569" s="21">
        <f t="shared" si="278"/>
        <v>142107.98000000001</v>
      </c>
      <c r="AQ569" s="21">
        <f t="shared" si="279"/>
        <v>132124.04999999999</v>
      </c>
      <c r="AR569" s="21">
        <f t="shared" si="280"/>
        <v>140867.31</v>
      </c>
      <c r="AS569" s="21">
        <f t="shared" si="281"/>
        <v>35315.72</v>
      </c>
      <c r="AT569" s="21">
        <f t="shared" si="282"/>
        <v>35705.949999999997</v>
      </c>
      <c r="AU569" s="21">
        <f t="shared" si="283"/>
        <v>34448.07</v>
      </c>
      <c r="AV569" s="21">
        <f t="shared" si="284"/>
        <v>5968535.1600000001</v>
      </c>
      <c r="AW569" s="21">
        <f t="shared" si="135"/>
        <v>5152837.95</v>
      </c>
      <c r="AX569" s="21">
        <f t="shared" si="135"/>
        <v>5493825.0899999999</v>
      </c>
      <c r="AY569" s="21">
        <f t="shared" si="285"/>
        <v>1483260.24</v>
      </c>
      <c r="AZ569" s="21">
        <f t="shared" si="136"/>
        <v>1392532.05</v>
      </c>
      <c r="BA569" s="21">
        <f t="shared" si="136"/>
        <v>1343474.73</v>
      </c>
      <c r="BB569" s="23"/>
      <c r="BC569" s="23"/>
      <c r="BD569" s="23"/>
      <c r="BE569" s="21">
        <f t="shared" si="286"/>
        <v>0</v>
      </c>
      <c r="BF569" s="21">
        <f t="shared" si="287"/>
        <v>0</v>
      </c>
      <c r="BG569" s="21">
        <f t="shared" si="288"/>
        <v>0</v>
      </c>
      <c r="BH569" s="21">
        <f t="shared" si="289"/>
        <v>0</v>
      </c>
      <c r="BI569" s="21">
        <f t="shared" si="290"/>
        <v>0</v>
      </c>
      <c r="BJ569" s="21">
        <f t="shared" si="291"/>
        <v>0</v>
      </c>
      <c r="BK569" s="21">
        <f t="shared" si="292"/>
        <v>124928.23</v>
      </c>
      <c r="BL569" s="21">
        <f t="shared" si="293"/>
        <v>132648.47</v>
      </c>
      <c r="BM569" s="21">
        <f t="shared" si="294"/>
        <v>141799.12</v>
      </c>
      <c r="BN569" s="21">
        <f t="shared" si="295"/>
        <v>29543.599999999999</v>
      </c>
      <c r="BO569" s="21">
        <f t="shared" si="296"/>
        <v>35076.31</v>
      </c>
      <c r="BP569" s="21">
        <f t="shared" si="297"/>
        <v>32848.980000000003</v>
      </c>
      <c r="BQ569" s="21">
        <f t="shared" si="298"/>
        <v>0</v>
      </c>
      <c r="BR569" s="21">
        <f t="shared" si="137"/>
        <v>0</v>
      </c>
      <c r="BS569" s="21">
        <f t="shared" si="137"/>
        <v>0</v>
      </c>
      <c r="BT569" s="21">
        <f t="shared" si="299"/>
        <v>0</v>
      </c>
      <c r="BU569" s="21">
        <f t="shared" si="138"/>
        <v>0</v>
      </c>
      <c r="BV569" s="21">
        <f t="shared" si="138"/>
        <v>0</v>
      </c>
      <c r="BW569" s="23"/>
      <c r="BX569" s="23"/>
      <c r="BY569" s="23"/>
      <c r="BZ569" s="21">
        <f t="shared" si="300"/>
        <v>0</v>
      </c>
      <c r="CA569" s="21">
        <f t="shared" si="301"/>
        <v>0</v>
      </c>
      <c r="CB569" s="21">
        <f t="shared" si="302"/>
        <v>0</v>
      </c>
      <c r="CC569" s="21">
        <f t="shared" si="303"/>
        <v>0</v>
      </c>
      <c r="CD569" s="21">
        <f t="shared" si="304"/>
        <v>0</v>
      </c>
      <c r="CE569" s="21">
        <f t="shared" si="305"/>
        <v>0</v>
      </c>
      <c r="CF569" s="21">
        <f t="shared" si="306"/>
        <v>125416.54</v>
      </c>
      <c r="CG569" s="21">
        <f t="shared" si="307"/>
        <v>218959.72</v>
      </c>
      <c r="CH569" s="21">
        <f t="shared" si="308"/>
        <v>7551.22</v>
      </c>
      <c r="CI569" s="21">
        <f t="shared" si="309"/>
        <v>46307.95</v>
      </c>
      <c r="CJ569" s="21">
        <f t="shared" si="310"/>
        <v>39887.65</v>
      </c>
      <c r="CK569" s="21">
        <f t="shared" si="311"/>
        <v>130396.09</v>
      </c>
      <c r="CL569" s="21">
        <f t="shared" si="312"/>
        <v>0</v>
      </c>
      <c r="CM569" s="21">
        <f t="shared" si="139"/>
        <v>0</v>
      </c>
      <c r="CN569" s="21">
        <f t="shared" si="139"/>
        <v>0</v>
      </c>
      <c r="CO569" s="21">
        <f t="shared" si="313"/>
        <v>0</v>
      </c>
      <c r="CP569" s="21">
        <f t="shared" si="140"/>
        <v>0</v>
      </c>
      <c r="CQ569" s="21">
        <f t="shared" si="140"/>
        <v>0</v>
      </c>
      <c r="CR569" s="23"/>
      <c r="CS569" s="23"/>
      <c r="CT569" s="23"/>
      <c r="CU569" s="21">
        <f t="shared" si="314"/>
        <v>0</v>
      </c>
      <c r="CV569" s="21">
        <f t="shared" si="315"/>
        <v>0</v>
      </c>
      <c r="CW569" s="21">
        <f t="shared" si="316"/>
        <v>0</v>
      </c>
      <c r="CX569" s="21">
        <f t="shared" si="317"/>
        <v>0</v>
      </c>
      <c r="CY569" s="21">
        <f t="shared" si="318"/>
        <v>0</v>
      </c>
      <c r="CZ569" s="21">
        <f t="shared" si="319"/>
        <v>0</v>
      </c>
      <c r="DA569" s="21">
        <f t="shared" si="320"/>
        <v>124818.74</v>
      </c>
      <c r="DB569" s="21">
        <f t="shared" si="321"/>
        <v>130615.7</v>
      </c>
      <c r="DC569" s="21">
        <f t="shared" si="322"/>
        <v>138193.79</v>
      </c>
      <c r="DD569" s="21">
        <f t="shared" si="323"/>
        <v>41741.29</v>
      </c>
      <c r="DE569" s="21">
        <f t="shared" si="324"/>
        <v>41549.54</v>
      </c>
      <c r="DF569" s="21">
        <f t="shared" si="325"/>
        <v>39879.72</v>
      </c>
      <c r="DG569" s="21">
        <f t="shared" si="326"/>
        <v>0</v>
      </c>
      <c r="DH569" s="21">
        <f t="shared" si="141"/>
        <v>0</v>
      </c>
      <c r="DI569" s="21">
        <f t="shared" si="141"/>
        <v>0</v>
      </c>
      <c r="DJ569" s="21">
        <f t="shared" si="327"/>
        <v>0</v>
      </c>
      <c r="DK569" s="21">
        <f t="shared" si="142"/>
        <v>0</v>
      </c>
      <c r="DL569" s="21">
        <f t="shared" si="142"/>
        <v>0</v>
      </c>
      <c r="DM569" s="23"/>
      <c r="DN569" s="23"/>
      <c r="DO569" s="23"/>
      <c r="DP569" s="21">
        <f t="shared" si="328"/>
        <v>0</v>
      </c>
      <c r="DQ569" s="21">
        <f t="shared" si="329"/>
        <v>0</v>
      </c>
      <c r="DR569" s="21">
        <f t="shared" si="330"/>
        <v>0</v>
      </c>
      <c r="DS569" s="21">
        <f t="shared" si="331"/>
        <v>0</v>
      </c>
      <c r="DT569" s="21">
        <f t="shared" si="332"/>
        <v>0</v>
      </c>
      <c r="DU569" s="21">
        <f t="shared" si="333"/>
        <v>0</v>
      </c>
      <c r="DV569" s="21">
        <f t="shared" si="334"/>
        <v>124893.39</v>
      </c>
      <c r="DW569" s="21">
        <f t="shared" si="335"/>
        <v>132420.43</v>
      </c>
      <c r="DX569" s="21">
        <f t="shared" si="336"/>
        <v>141394.79</v>
      </c>
      <c r="DY569" s="21">
        <f t="shared" si="337"/>
        <v>44244.45</v>
      </c>
      <c r="DZ569" s="21">
        <f t="shared" si="338"/>
        <v>44298.23</v>
      </c>
      <c r="EA569" s="21">
        <f t="shared" si="339"/>
        <v>42836.11</v>
      </c>
      <c r="EB569" s="21">
        <f t="shared" si="340"/>
        <v>0</v>
      </c>
      <c r="EC569" s="21">
        <f t="shared" si="143"/>
        <v>0</v>
      </c>
      <c r="ED569" s="21">
        <f t="shared" si="143"/>
        <v>0</v>
      </c>
      <c r="EE569" s="21">
        <f t="shared" si="341"/>
        <v>0</v>
      </c>
      <c r="EF569" s="21">
        <f t="shared" si="144"/>
        <v>0</v>
      </c>
      <c r="EG569" s="21">
        <f t="shared" si="144"/>
        <v>0</v>
      </c>
      <c r="EH569" s="109">
        <f>50-50</f>
        <v>0</v>
      </c>
      <c r="EI569" s="109">
        <f t="shared" ref="EI569:EJ569" si="1089">50-50</f>
        <v>0</v>
      </c>
      <c r="EJ569" s="109">
        <f t="shared" si="1089"/>
        <v>0</v>
      </c>
      <c r="EK569" s="21">
        <f t="shared" si="342"/>
        <v>0</v>
      </c>
      <c r="EL569" s="21">
        <f t="shared" si="343"/>
        <v>0</v>
      </c>
      <c r="EM569" s="21">
        <f t="shared" si="344"/>
        <v>0</v>
      </c>
      <c r="EN569" s="21">
        <f t="shared" si="345"/>
        <v>0</v>
      </c>
      <c r="EO569" s="21">
        <f t="shared" si="346"/>
        <v>0</v>
      </c>
      <c r="EP569" s="21">
        <f t="shared" si="347"/>
        <v>0</v>
      </c>
      <c r="EQ569" s="21">
        <f t="shared" si="348"/>
        <v>0</v>
      </c>
      <c r="ER569" s="21">
        <f t="shared" si="349"/>
        <v>0</v>
      </c>
      <c r="ES569" s="21">
        <f t="shared" si="350"/>
        <v>0</v>
      </c>
      <c r="ET569" s="21">
        <f t="shared" si="351"/>
        <v>0</v>
      </c>
      <c r="EU569" s="21">
        <f t="shared" si="352"/>
        <v>0</v>
      </c>
      <c r="EV569" s="21">
        <f t="shared" si="353"/>
        <v>0</v>
      </c>
      <c r="EW569" s="21">
        <f t="shared" si="354"/>
        <v>0</v>
      </c>
      <c r="EX569" s="21">
        <f t="shared" si="145"/>
        <v>0</v>
      </c>
      <c r="EY569" s="21">
        <f t="shared" si="145"/>
        <v>0</v>
      </c>
      <c r="EZ569" s="21">
        <f t="shared" si="355"/>
        <v>0</v>
      </c>
      <c r="FA569" s="21">
        <f t="shared" si="146"/>
        <v>0</v>
      </c>
      <c r="FB569" s="21">
        <f t="shared" si="146"/>
        <v>0</v>
      </c>
      <c r="FC569" s="23">
        <v>13</v>
      </c>
      <c r="FD569" s="23"/>
      <c r="FE569" s="23"/>
      <c r="FF569" s="21">
        <f t="shared" si="356"/>
        <v>1617681</v>
      </c>
      <c r="FG569" s="21">
        <f t="shared" si="357"/>
        <v>0</v>
      </c>
      <c r="FH569" s="21">
        <f t="shared" si="358"/>
        <v>0</v>
      </c>
      <c r="FI569" s="21">
        <f t="shared" si="359"/>
        <v>1038875.11</v>
      </c>
      <c r="FJ569" s="21">
        <f t="shared" si="360"/>
        <v>0</v>
      </c>
      <c r="FK569" s="21">
        <f t="shared" si="361"/>
        <v>0</v>
      </c>
      <c r="FL569" s="21">
        <f t="shared" si="362"/>
        <v>127488.66</v>
      </c>
      <c r="FM569" s="21">
        <f t="shared" si="363"/>
        <v>130703.57</v>
      </c>
      <c r="FN569" s="21">
        <f t="shared" si="364"/>
        <v>138347.29</v>
      </c>
      <c r="FO569" s="21">
        <f t="shared" si="365"/>
        <v>36249.67</v>
      </c>
      <c r="FP569" s="21">
        <f t="shared" si="366"/>
        <v>33273.58</v>
      </c>
      <c r="FQ569" s="21">
        <f t="shared" si="367"/>
        <v>32221.1</v>
      </c>
      <c r="FR569" s="21">
        <f t="shared" si="368"/>
        <v>1657352.58</v>
      </c>
      <c r="FS569" s="21">
        <f t="shared" si="147"/>
        <v>0</v>
      </c>
      <c r="FT569" s="21">
        <f t="shared" si="147"/>
        <v>0</v>
      </c>
      <c r="FU569" s="21">
        <f t="shared" si="369"/>
        <v>471245.71</v>
      </c>
      <c r="FV569" s="21">
        <f t="shared" si="148"/>
        <v>0</v>
      </c>
      <c r="FW569" s="21">
        <f t="shared" si="148"/>
        <v>0</v>
      </c>
      <c r="FX569" s="23">
        <f>28-28</f>
        <v>0</v>
      </c>
      <c r="FY569" s="23">
        <f t="shared" ref="FY569:FZ569" si="1090">28-28</f>
        <v>0</v>
      </c>
      <c r="FZ569" s="23">
        <f t="shared" si="1090"/>
        <v>0</v>
      </c>
      <c r="GA569" s="21">
        <f t="shared" si="371"/>
        <v>0</v>
      </c>
      <c r="GB569" s="21">
        <f t="shared" si="372"/>
        <v>0</v>
      </c>
      <c r="GC569" s="21">
        <f t="shared" si="373"/>
        <v>0</v>
      </c>
      <c r="GD569" s="21">
        <f t="shared" si="374"/>
        <v>0</v>
      </c>
      <c r="GE569" s="21">
        <f t="shared" si="375"/>
        <v>0</v>
      </c>
      <c r="GF569" s="21">
        <f t="shared" si="376"/>
        <v>0</v>
      </c>
      <c r="GG569" s="21">
        <f t="shared" si="377"/>
        <v>0</v>
      </c>
      <c r="GH569" s="21">
        <f t="shared" si="378"/>
        <v>0</v>
      </c>
      <c r="GI569" s="21">
        <f t="shared" si="379"/>
        <v>0</v>
      </c>
      <c r="GJ569" s="21">
        <f t="shared" si="380"/>
        <v>0</v>
      </c>
      <c r="GK569" s="21">
        <f t="shared" si="381"/>
        <v>0</v>
      </c>
      <c r="GL569" s="21">
        <f t="shared" si="382"/>
        <v>0</v>
      </c>
      <c r="GM569" s="21">
        <f t="shared" si="383"/>
        <v>0</v>
      </c>
      <c r="GN569" s="21">
        <f t="shared" si="150"/>
        <v>0</v>
      </c>
      <c r="GO569" s="21">
        <f t="shared" si="150"/>
        <v>0</v>
      </c>
      <c r="GP569" s="21">
        <f t="shared" si="384"/>
        <v>0</v>
      </c>
      <c r="GQ569" s="21">
        <f t="shared" si="151"/>
        <v>0</v>
      </c>
      <c r="GR569" s="21">
        <f t="shared" si="151"/>
        <v>0</v>
      </c>
      <c r="GS569" s="23"/>
      <c r="GT569" s="23"/>
      <c r="GU569" s="23"/>
      <c r="GV569" s="21">
        <f t="shared" si="385"/>
        <v>0</v>
      </c>
      <c r="GW569" s="21">
        <f t="shared" si="386"/>
        <v>0</v>
      </c>
      <c r="GX569" s="21">
        <f t="shared" si="387"/>
        <v>0</v>
      </c>
      <c r="GY569" s="21">
        <f t="shared" si="388"/>
        <v>0</v>
      </c>
      <c r="GZ569" s="21">
        <f t="shared" si="389"/>
        <v>0</v>
      </c>
      <c r="HA569" s="21">
        <f t="shared" si="390"/>
        <v>0</v>
      </c>
      <c r="HB569" s="21">
        <f t="shared" si="391"/>
        <v>124802.3</v>
      </c>
      <c r="HC569" s="21">
        <f t="shared" si="392"/>
        <v>130499.09</v>
      </c>
      <c r="HD569" s="21">
        <f t="shared" si="393"/>
        <v>137986.56</v>
      </c>
      <c r="HE569" s="21">
        <f t="shared" si="394"/>
        <v>38244.81</v>
      </c>
      <c r="HF569" s="21">
        <f t="shared" si="395"/>
        <v>38249.26</v>
      </c>
      <c r="HG569" s="21">
        <f t="shared" si="396"/>
        <v>36887.050000000003</v>
      </c>
      <c r="HH569" s="21">
        <f t="shared" si="397"/>
        <v>0</v>
      </c>
      <c r="HI569" s="21">
        <f t="shared" si="152"/>
        <v>0</v>
      </c>
      <c r="HJ569" s="21">
        <f t="shared" si="152"/>
        <v>0</v>
      </c>
      <c r="HK569" s="21">
        <f t="shared" si="398"/>
        <v>0</v>
      </c>
      <c r="HL569" s="21">
        <f t="shared" si="153"/>
        <v>0</v>
      </c>
      <c r="HM569" s="21">
        <f t="shared" si="153"/>
        <v>0</v>
      </c>
      <c r="HN569" s="110">
        <v>38</v>
      </c>
      <c r="HO569" s="110">
        <f t="shared" ref="HO569:HP569" si="1091">0+28</f>
        <v>28</v>
      </c>
      <c r="HP569" s="110">
        <f t="shared" si="1091"/>
        <v>28</v>
      </c>
      <c r="HQ569" s="21">
        <f t="shared" si="399"/>
        <v>4728606</v>
      </c>
      <c r="HR569" s="21">
        <f t="shared" si="400"/>
        <v>3517920</v>
      </c>
      <c r="HS569" s="21">
        <f t="shared" si="401"/>
        <v>3569664</v>
      </c>
      <c r="HT569" s="21">
        <f t="shared" si="402"/>
        <v>3036711.86</v>
      </c>
      <c r="HU569" s="21">
        <f t="shared" si="403"/>
        <v>2276777.16</v>
      </c>
      <c r="HV569" s="21">
        <f t="shared" si="404"/>
        <v>2323425.16</v>
      </c>
      <c r="HW569" s="21">
        <f t="shared" si="405"/>
        <v>128275.3</v>
      </c>
      <c r="HX569" s="21">
        <f t="shared" si="406"/>
        <v>131956.59</v>
      </c>
      <c r="HY569" s="21">
        <f t="shared" si="407"/>
        <v>140570.87</v>
      </c>
      <c r="HZ569" s="21">
        <f t="shared" si="408"/>
        <v>45534</v>
      </c>
      <c r="IA569" s="21">
        <f t="shared" si="409"/>
        <v>37174.15</v>
      </c>
      <c r="IB569" s="21">
        <f t="shared" si="410"/>
        <v>35416.99</v>
      </c>
      <c r="IC569" s="21">
        <f t="shared" si="411"/>
        <v>4874461.4000000004</v>
      </c>
      <c r="ID569" s="21">
        <f t="shared" si="154"/>
        <v>3694784.52</v>
      </c>
      <c r="IE569" s="21">
        <f t="shared" si="154"/>
        <v>3935984.36</v>
      </c>
      <c r="IF569" s="21">
        <f t="shared" si="412"/>
        <v>1730292</v>
      </c>
      <c r="IG569" s="21">
        <f t="shared" si="155"/>
        <v>1040876.2</v>
      </c>
      <c r="IH569" s="21">
        <f t="shared" si="155"/>
        <v>991675.72</v>
      </c>
      <c r="II569" s="23"/>
      <c r="IJ569" s="23"/>
      <c r="IK569" s="23"/>
      <c r="IL569" s="21">
        <f t="shared" si="413"/>
        <v>0</v>
      </c>
      <c r="IM569" s="21">
        <f t="shared" si="414"/>
        <v>0</v>
      </c>
      <c r="IN569" s="21">
        <f t="shared" si="415"/>
        <v>0</v>
      </c>
      <c r="IO569" s="21">
        <f t="shared" si="416"/>
        <v>0</v>
      </c>
      <c r="IP569" s="21">
        <f t="shared" si="417"/>
        <v>0</v>
      </c>
      <c r="IQ569" s="21">
        <f t="shared" si="418"/>
        <v>0</v>
      </c>
      <c r="IR569" s="21">
        <f t="shared" si="419"/>
        <v>124859.44</v>
      </c>
      <c r="IS569" s="21">
        <f t="shared" si="420"/>
        <v>130993.76</v>
      </c>
      <c r="IT569" s="21">
        <f t="shared" si="421"/>
        <v>138863.76</v>
      </c>
      <c r="IU569" s="21">
        <f t="shared" si="422"/>
        <v>39520.019999999997</v>
      </c>
      <c r="IV569" s="21">
        <f t="shared" si="423"/>
        <v>34646.25</v>
      </c>
      <c r="IW569" s="21">
        <f t="shared" si="424"/>
        <v>32950.480000000003</v>
      </c>
      <c r="IX569" s="21">
        <f t="shared" si="425"/>
        <v>0</v>
      </c>
      <c r="IY569" s="21">
        <f t="shared" si="156"/>
        <v>0</v>
      </c>
      <c r="IZ569" s="21">
        <f t="shared" si="156"/>
        <v>0</v>
      </c>
      <c r="JA569" s="21">
        <f t="shared" si="426"/>
        <v>0</v>
      </c>
      <c r="JB569" s="21">
        <f t="shared" si="157"/>
        <v>0</v>
      </c>
      <c r="JC569" s="21">
        <f t="shared" si="157"/>
        <v>0</v>
      </c>
      <c r="JD569" s="23">
        <v>50</v>
      </c>
      <c r="JE569" s="23">
        <v>53</v>
      </c>
      <c r="JF569" s="23">
        <v>53</v>
      </c>
      <c r="JG569" s="21">
        <f t="shared" si="427"/>
        <v>6221850</v>
      </c>
      <c r="JH569" s="21">
        <f t="shared" si="428"/>
        <v>6658920</v>
      </c>
      <c r="JI569" s="21">
        <f t="shared" si="429"/>
        <v>6756864</v>
      </c>
      <c r="JJ569" s="21">
        <f t="shared" si="430"/>
        <v>3995673.5</v>
      </c>
      <c r="JK569" s="21">
        <f t="shared" si="431"/>
        <v>4309613.91</v>
      </c>
      <c r="JL569" s="21">
        <f t="shared" si="432"/>
        <v>4397911.91</v>
      </c>
      <c r="JM569" s="21">
        <f t="shared" si="433"/>
        <v>124868</v>
      </c>
      <c r="JN569" s="21">
        <f t="shared" si="434"/>
        <v>130620.75</v>
      </c>
      <c r="JO569" s="21">
        <f t="shared" si="435"/>
        <v>138198.10999999999</v>
      </c>
      <c r="JP569" s="21">
        <f t="shared" si="436"/>
        <v>54029.36</v>
      </c>
      <c r="JQ569" s="21">
        <f t="shared" si="437"/>
        <v>48574.37</v>
      </c>
      <c r="JR569" s="21">
        <f t="shared" si="438"/>
        <v>47623.79</v>
      </c>
      <c r="JS569" s="21">
        <f t="shared" si="439"/>
        <v>6243400</v>
      </c>
      <c r="JT569" s="21">
        <f t="shared" si="158"/>
        <v>6922899.75</v>
      </c>
      <c r="JU569" s="21">
        <f t="shared" si="158"/>
        <v>7324499.8300000001</v>
      </c>
      <c r="JV569" s="21">
        <f t="shared" si="440"/>
        <v>2701468</v>
      </c>
      <c r="JW569" s="21">
        <f t="shared" si="159"/>
        <v>2574441.61</v>
      </c>
      <c r="JX569" s="21">
        <f t="shared" si="159"/>
        <v>2524060.87</v>
      </c>
      <c r="JY569" s="23"/>
      <c r="JZ569" s="23"/>
      <c r="KA569" s="23"/>
      <c r="KB569" s="21">
        <f t="shared" si="441"/>
        <v>0</v>
      </c>
      <c r="KC569" s="21">
        <f t="shared" si="442"/>
        <v>0</v>
      </c>
      <c r="KD569" s="21">
        <f t="shared" si="443"/>
        <v>0</v>
      </c>
      <c r="KE569" s="21">
        <f t="shared" si="444"/>
        <v>0</v>
      </c>
      <c r="KF569" s="21">
        <f t="shared" si="445"/>
        <v>0</v>
      </c>
      <c r="KG569" s="21">
        <f t="shared" si="446"/>
        <v>0</v>
      </c>
      <c r="KH569" s="21">
        <f t="shared" si="447"/>
        <v>124944.61</v>
      </c>
      <c r="KI569" s="21">
        <f t="shared" si="448"/>
        <v>132072.18</v>
      </c>
      <c r="KJ569" s="21">
        <f t="shared" si="449"/>
        <v>140775.82</v>
      </c>
      <c r="KK569" s="21">
        <f t="shared" si="450"/>
        <v>37963.4</v>
      </c>
      <c r="KL569" s="21">
        <f t="shared" si="451"/>
        <v>33263.15</v>
      </c>
      <c r="KM569" s="21">
        <f t="shared" si="452"/>
        <v>31732.93</v>
      </c>
      <c r="KN569" s="21">
        <f t="shared" si="453"/>
        <v>0</v>
      </c>
      <c r="KO569" s="21">
        <f t="shared" si="160"/>
        <v>0</v>
      </c>
      <c r="KP569" s="21">
        <f t="shared" si="160"/>
        <v>0</v>
      </c>
      <c r="KQ569" s="21">
        <f t="shared" si="454"/>
        <v>0</v>
      </c>
      <c r="KR569" s="21">
        <f t="shared" si="161"/>
        <v>0</v>
      </c>
      <c r="KS569" s="21">
        <f t="shared" si="161"/>
        <v>0</v>
      </c>
      <c r="KT569" s="23"/>
      <c r="KU569" s="23"/>
      <c r="KV569" s="23"/>
      <c r="KW569" s="21">
        <f t="shared" si="455"/>
        <v>0</v>
      </c>
      <c r="KX569" s="21">
        <f t="shared" si="456"/>
        <v>0</v>
      </c>
      <c r="KY569" s="21">
        <f t="shared" si="457"/>
        <v>0</v>
      </c>
      <c r="KZ569" s="21">
        <f t="shared" si="458"/>
        <v>0</v>
      </c>
      <c r="LA569" s="21">
        <f t="shared" si="459"/>
        <v>0</v>
      </c>
      <c r="LB569" s="21">
        <f t="shared" si="460"/>
        <v>0</v>
      </c>
      <c r="LC569" s="21">
        <f t="shared" si="461"/>
        <v>124915.74</v>
      </c>
      <c r="LD569" s="21">
        <f t="shared" si="462"/>
        <v>131174.85</v>
      </c>
      <c r="LE569" s="21">
        <f t="shared" si="463"/>
        <v>139185.07999999999</v>
      </c>
      <c r="LF569" s="21">
        <f t="shared" si="464"/>
        <v>34463.5</v>
      </c>
      <c r="LG569" s="21">
        <f t="shared" si="465"/>
        <v>30128.37</v>
      </c>
      <c r="LH569" s="21">
        <f t="shared" si="466"/>
        <v>29120.78</v>
      </c>
      <c r="LI569" s="21">
        <f t="shared" si="467"/>
        <v>0</v>
      </c>
      <c r="LJ569" s="21">
        <f t="shared" si="162"/>
        <v>0</v>
      </c>
      <c r="LK569" s="21">
        <f t="shared" si="162"/>
        <v>0</v>
      </c>
      <c r="LL569" s="21">
        <f t="shared" si="468"/>
        <v>0</v>
      </c>
      <c r="LM569" s="21">
        <f t="shared" si="163"/>
        <v>0</v>
      </c>
      <c r="LN569" s="21">
        <f t="shared" si="163"/>
        <v>0</v>
      </c>
      <c r="LO569" s="23"/>
      <c r="LP569" s="23"/>
      <c r="LQ569" s="23"/>
      <c r="LR569" s="21">
        <f t="shared" si="469"/>
        <v>0</v>
      </c>
      <c r="LS569" s="21">
        <f t="shared" si="470"/>
        <v>0</v>
      </c>
      <c r="LT569" s="21">
        <f t="shared" si="471"/>
        <v>0</v>
      </c>
      <c r="LU569" s="21">
        <f t="shared" si="472"/>
        <v>0</v>
      </c>
      <c r="LV569" s="21">
        <f t="shared" si="473"/>
        <v>0</v>
      </c>
      <c r="LW569" s="21">
        <f t="shared" si="474"/>
        <v>0</v>
      </c>
      <c r="LX569" s="21">
        <f t="shared" si="475"/>
        <v>124878.12</v>
      </c>
      <c r="LY569" s="21">
        <f t="shared" si="476"/>
        <v>131182.32999999999</v>
      </c>
      <c r="LZ569" s="21">
        <f t="shared" si="477"/>
        <v>139196.93</v>
      </c>
      <c r="MA569" s="21">
        <f t="shared" si="478"/>
        <v>45565.32</v>
      </c>
      <c r="MB569" s="21">
        <f t="shared" si="479"/>
        <v>42217.04</v>
      </c>
      <c r="MC569" s="21">
        <f t="shared" si="480"/>
        <v>40958.36</v>
      </c>
      <c r="MD569" s="21">
        <f t="shared" si="481"/>
        <v>0</v>
      </c>
      <c r="ME569" s="21">
        <f t="shared" si="164"/>
        <v>0</v>
      </c>
      <c r="MF569" s="21">
        <f t="shared" si="164"/>
        <v>0</v>
      </c>
      <c r="MG569" s="21">
        <f t="shared" si="482"/>
        <v>0</v>
      </c>
      <c r="MH569" s="21">
        <f t="shared" si="165"/>
        <v>0</v>
      </c>
      <c r="MI569" s="21">
        <f t="shared" si="165"/>
        <v>0</v>
      </c>
      <c r="MJ569" s="23"/>
      <c r="MK569" s="23"/>
      <c r="ML569" s="23"/>
      <c r="MM569" s="21">
        <f t="shared" si="483"/>
        <v>0</v>
      </c>
      <c r="MN569" s="21">
        <f t="shared" si="484"/>
        <v>0</v>
      </c>
      <c r="MO569" s="21">
        <f t="shared" si="485"/>
        <v>0</v>
      </c>
      <c r="MP569" s="21">
        <f t="shared" si="486"/>
        <v>0</v>
      </c>
      <c r="MQ569" s="21">
        <f t="shared" si="487"/>
        <v>0</v>
      </c>
      <c r="MR569" s="21">
        <f t="shared" si="488"/>
        <v>0</v>
      </c>
      <c r="MS569" s="21">
        <f t="shared" si="489"/>
        <v>124899.01</v>
      </c>
      <c r="MT569" s="21">
        <f t="shared" si="490"/>
        <v>131778.26999999999</v>
      </c>
      <c r="MU569" s="21">
        <f t="shared" si="491"/>
        <v>140255.24</v>
      </c>
      <c r="MV569" s="21">
        <f t="shared" si="492"/>
        <v>53185.89</v>
      </c>
      <c r="MW569" s="21">
        <f t="shared" si="493"/>
        <v>47879.55</v>
      </c>
      <c r="MX569" s="21">
        <f t="shared" si="494"/>
        <v>45528.31</v>
      </c>
      <c r="MY569" s="21">
        <f t="shared" si="495"/>
        <v>0</v>
      </c>
      <c r="MZ569" s="21">
        <f t="shared" si="166"/>
        <v>0</v>
      </c>
      <c r="NA569" s="21">
        <f t="shared" si="166"/>
        <v>0</v>
      </c>
      <c r="NB569" s="21">
        <f t="shared" si="496"/>
        <v>0</v>
      </c>
      <c r="NC569" s="21">
        <f t="shared" si="167"/>
        <v>0</v>
      </c>
      <c r="ND569" s="21">
        <f t="shared" si="167"/>
        <v>0</v>
      </c>
      <c r="NE569" s="23"/>
      <c r="NF569" s="23"/>
      <c r="NG569" s="23"/>
      <c r="NH569" s="21">
        <f t="shared" si="497"/>
        <v>0</v>
      </c>
      <c r="NI569" s="21">
        <f t="shared" si="498"/>
        <v>0</v>
      </c>
      <c r="NJ569" s="21">
        <f t="shared" si="499"/>
        <v>0</v>
      </c>
      <c r="NK569" s="21">
        <f t="shared" si="500"/>
        <v>0</v>
      </c>
      <c r="NL569" s="21">
        <f t="shared" si="501"/>
        <v>0</v>
      </c>
      <c r="NM569" s="21">
        <f t="shared" si="502"/>
        <v>0</v>
      </c>
      <c r="NN569" s="21">
        <f t="shared" si="503"/>
        <v>124823.71</v>
      </c>
      <c r="NO569" s="21">
        <f t="shared" si="504"/>
        <v>130348.29</v>
      </c>
      <c r="NP569" s="21">
        <f t="shared" si="505"/>
        <v>137718.31</v>
      </c>
      <c r="NQ569" s="21">
        <f t="shared" si="506"/>
        <v>27629.599999999999</v>
      </c>
      <c r="NR569" s="21">
        <f t="shared" si="507"/>
        <v>30546.799999999999</v>
      </c>
      <c r="NS569" s="21">
        <f t="shared" si="508"/>
        <v>29264.21</v>
      </c>
      <c r="NT569" s="21">
        <f t="shared" si="509"/>
        <v>0</v>
      </c>
      <c r="NU569" s="21">
        <f t="shared" si="168"/>
        <v>0</v>
      </c>
      <c r="NV569" s="21">
        <f t="shared" si="168"/>
        <v>0</v>
      </c>
      <c r="NW569" s="21">
        <f t="shared" si="510"/>
        <v>0</v>
      </c>
      <c r="NX569" s="21">
        <f t="shared" si="169"/>
        <v>0</v>
      </c>
      <c r="NY569" s="21">
        <f t="shared" si="169"/>
        <v>0</v>
      </c>
      <c r="NZ569" s="23"/>
      <c r="OA569" s="23"/>
      <c r="OB569" s="23"/>
      <c r="OC569" s="21">
        <f t="shared" si="511"/>
        <v>0</v>
      </c>
      <c r="OD569" s="21">
        <f t="shared" si="512"/>
        <v>0</v>
      </c>
      <c r="OE569" s="21">
        <f t="shared" si="513"/>
        <v>0</v>
      </c>
      <c r="OF569" s="21">
        <f t="shared" si="514"/>
        <v>0</v>
      </c>
      <c r="OG569" s="21">
        <f t="shared" si="515"/>
        <v>0</v>
      </c>
      <c r="OH569" s="21">
        <f t="shared" si="516"/>
        <v>0</v>
      </c>
      <c r="OI569" s="21">
        <f t="shared" si="517"/>
        <v>124882.17</v>
      </c>
      <c r="OJ569" s="21">
        <f t="shared" si="518"/>
        <v>132008.76</v>
      </c>
      <c r="OK569" s="21">
        <f t="shared" si="519"/>
        <v>140664.82999999999</v>
      </c>
      <c r="OL569" s="21">
        <f t="shared" si="520"/>
        <v>48323.01</v>
      </c>
      <c r="OM569" s="21">
        <f t="shared" si="521"/>
        <v>44788.73</v>
      </c>
      <c r="ON569" s="21">
        <f t="shared" si="522"/>
        <v>43280.53</v>
      </c>
      <c r="OO569" s="21">
        <f t="shared" si="523"/>
        <v>0</v>
      </c>
      <c r="OP569" s="21">
        <f t="shared" si="170"/>
        <v>0</v>
      </c>
      <c r="OQ569" s="21">
        <f t="shared" si="170"/>
        <v>0</v>
      </c>
      <c r="OR569" s="21">
        <f t="shared" si="524"/>
        <v>0</v>
      </c>
      <c r="OS569" s="21">
        <f t="shared" si="171"/>
        <v>0</v>
      </c>
      <c r="OT569" s="21">
        <f t="shared" si="171"/>
        <v>0</v>
      </c>
      <c r="OU569" s="23">
        <v>95</v>
      </c>
      <c r="OV569" s="23">
        <v>95</v>
      </c>
      <c r="OW569" s="23">
        <v>95</v>
      </c>
      <c r="OX569" s="21">
        <f t="shared" si="525"/>
        <v>11821515</v>
      </c>
      <c r="OY569" s="21">
        <f t="shared" si="526"/>
        <v>11935800</v>
      </c>
      <c r="OZ569" s="21">
        <f t="shared" si="527"/>
        <v>12111360</v>
      </c>
      <c r="PA569" s="21">
        <f t="shared" si="528"/>
        <v>7591779.6500000004</v>
      </c>
      <c r="PB569" s="21">
        <f t="shared" si="529"/>
        <v>7724779.6500000004</v>
      </c>
      <c r="PC569" s="21">
        <f t="shared" si="530"/>
        <v>7883049.6500000004</v>
      </c>
      <c r="PD569" s="21">
        <f t="shared" si="531"/>
        <v>124872.2</v>
      </c>
      <c r="PE569" s="21">
        <f t="shared" si="532"/>
        <v>131206.32</v>
      </c>
      <c r="PF569" s="21">
        <f t="shared" si="533"/>
        <v>139234.74</v>
      </c>
      <c r="PG569" s="21">
        <f t="shared" si="534"/>
        <v>38307.410000000003</v>
      </c>
      <c r="PH569" s="21">
        <f t="shared" si="535"/>
        <v>35013.550000000003</v>
      </c>
      <c r="PI569" s="21">
        <f t="shared" si="536"/>
        <v>33938.53</v>
      </c>
      <c r="PJ569" s="21">
        <f t="shared" si="537"/>
        <v>11862859</v>
      </c>
      <c r="PK569" s="21">
        <f t="shared" si="172"/>
        <v>12464600.4</v>
      </c>
      <c r="PL569" s="21">
        <f t="shared" si="172"/>
        <v>13227300.300000001</v>
      </c>
      <c r="PM569" s="21">
        <f t="shared" si="538"/>
        <v>3639203.95</v>
      </c>
      <c r="PN569" s="21">
        <f t="shared" si="173"/>
        <v>3326287.25</v>
      </c>
      <c r="PO569" s="21">
        <f t="shared" si="173"/>
        <v>3224160.35</v>
      </c>
      <c r="PP569" s="23"/>
      <c r="PQ569" s="23"/>
      <c r="PR569" s="23"/>
      <c r="PS569" s="21">
        <f t="shared" si="539"/>
        <v>0</v>
      </c>
      <c r="PT569" s="21">
        <f t="shared" si="540"/>
        <v>0</v>
      </c>
      <c r="PU569" s="21">
        <f t="shared" si="541"/>
        <v>0</v>
      </c>
      <c r="PV569" s="21">
        <f t="shared" si="542"/>
        <v>0</v>
      </c>
      <c r="PW569" s="21">
        <f t="shared" si="543"/>
        <v>0</v>
      </c>
      <c r="PX569" s="21">
        <f t="shared" si="544"/>
        <v>0</v>
      </c>
      <c r="PY569" s="21">
        <f t="shared" si="545"/>
        <v>124932.67</v>
      </c>
      <c r="PZ569" s="21">
        <f t="shared" si="546"/>
        <v>132113.94</v>
      </c>
      <c r="QA569" s="21">
        <f t="shared" si="547"/>
        <v>140848.47</v>
      </c>
      <c r="QB569" s="21">
        <f t="shared" si="548"/>
        <v>43733.22</v>
      </c>
      <c r="QC569" s="21">
        <f t="shared" si="549"/>
        <v>40327.449999999997</v>
      </c>
      <c r="QD569" s="21">
        <f t="shared" si="550"/>
        <v>38920.339999999997</v>
      </c>
      <c r="QE569" s="21">
        <f t="shared" si="551"/>
        <v>0</v>
      </c>
      <c r="QF569" s="21">
        <f t="shared" si="174"/>
        <v>0</v>
      </c>
      <c r="QG569" s="21">
        <f t="shared" si="174"/>
        <v>0</v>
      </c>
      <c r="QH569" s="21">
        <f t="shared" si="552"/>
        <v>0</v>
      </c>
      <c r="QI569" s="21">
        <f t="shared" si="175"/>
        <v>0</v>
      </c>
      <c r="QJ569" s="21">
        <f t="shared" si="175"/>
        <v>0</v>
      </c>
      <c r="QK569" s="23"/>
      <c r="QL569" s="23"/>
      <c r="QM569" s="23"/>
      <c r="QN569" s="21">
        <f t="shared" si="553"/>
        <v>0</v>
      </c>
      <c r="QO569" s="21">
        <f t="shared" si="554"/>
        <v>0</v>
      </c>
      <c r="QP569" s="21">
        <f t="shared" si="555"/>
        <v>0</v>
      </c>
      <c r="QQ569" s="21">
        <f t="shared" si="556"/>
        <v>0</v>
      </c>
      <c r="QR569" s="21">
        <f t="shared" si="557"/>
        <v>0</v>
      </c>
      <c r="QS569" s="21">
        <f t="shared" si="558"/>
        <v>0</v>
      </c>
      <c r="QT569" s="21">
        <f t="shared" si="559"/>
        <v>124845.93</v>
      </c>
      <c r="QU569" s="21">
        <f t="shared" si="560"/>
        <v>130917.79</v>
      </c>
      <c r="QV569" s="21">
        <f t="shared" si="561"/>
        <v>138728.28</v>
      </c>
      <c r="QW569" s="21">
        <f t="shared" si="562"/>
        <v>37743.879999999997</v>
      </c>
      <c r="QX569" s="21">
        <f t="shared" si="563"/>
        <v>37631.79</v>
      </c>
      <c r="QY569" s="21">
        <f t="shared" si="564"/>
        <v>35756.5</v>
      </c>
      <c r="QZ569" s="21">
        <f t="shared" si="565"/>
        <v>0</v>
      </c>
      <c r="RA569" s="21">
        <f t="shared" si="176"/>
        <v>0</v>
      </c>
      <c r="RB569" s="21">
        <f t="shared" si="176"/>
        <v>0</v>
      </c>
      <c r="RC569" s="21">
        <f t="shared" si="566"/>
        <v>0</v>
      </c>
      <c r="RD569" s="21">
        <f t="shared" si="177"/>
        <v>0</v>
      </c>
      <c r="RE569" s="21">
        <f t="shared" si="177"/>
        <v>0</v>
      </c>
      <c r="RF569" s="23"/>
      <c r="RG569" s="23"/>
      <c r="RH569" s="23"/>
      <c r="RI569" s="21">
        <f t="shared" si="567"/>
        <v>0</v>
      </c>
      <c r="RJ569" s="21">
        <f t="shared" si="568"/>
        <v>0</v>
      </c>
      <c r="RK569" s="21">
        <f t="shared" si="569"/>
        <v>0</v>
      </c>
      <c r="RL569" s="21">
        <f t="shared" si="570"/>
        <v>0</v>
      </c>
      <c r="RM569" s="21">
        <f t="shared" si="571"/>
        <v>0</v>
      </c>
      <c r="RN569" s="21">
        <f t="shared" si="572"/>
        <v>0</v>
      </c>
      <c r="RO569" s="21">
        <f t="shared" si="573"/>
        <v>124851.01</v>
      </c>
      <c r="RP569" s="21">
        <f t="shared" si="574"/>
        <v>131473.32</v>
      </c>
      <c r="RQ569" s="21">
        <f t="shared" si="575"/>
        <v>139713.38</v>
      </c>
      <c r="RR569" s="21">
        <f t="shared" si="576"/>
        <v>25751.17</v>
      </c>
      <c r="RS569" s="21">
        <f t="shared" si="577"/>
        <v>27832.55</v>
      </c>
      <c r="RT569" s="21">
        <f t="shared" si="578"/>
        <v>26401.3</v>
      </c>
      <c r="RU569" s="21">
        <f t="shared" si="579"/>
        <v>0</v>
      </c>
      <c r="RV569" s="21">
        <f t="shared" si="178"/>
        <v>0</v>
      </c>
      <c r="RW569" s="21">
        <f t="shared" si="178"/>
        <v>0</v>
      </c>
      <c r="RX569" s="21">
        <f t="shared" si="580"/>
        <v>0</v>
      </c>
      <c r="RY569" s="21">
        <f t="shared" si="179"/>
        <v>0</v>
      </c>
      <c r="RZ569" s="21">
        <f t="shared" si="179"/>
        <v>0</v>
      </c>
      <c r="SA569" s="23">
        <v>18</v>
      </c>
      <c r="SB569" s="23">
        <v>14</v>
      </c>
      <c r="SC569" s="23">
        <v>14</v>
      </c>
      <c r="SD569" s="21">
        <f t="shared" si="581"/>
        <v>2239866</v>
      </c>
      <c r="SE569" s="21">
        <f t="shared" si="582"/>
        <v>1758960</v>
      </c>
      <c r="SF569" s="21">
        <f t="shared" si="583"/>
        <v>1784832</v>
      </c>
      <c r="SG569" s="21">
        <f t="shared" si="584"/>
        <v>1438442.46</v>
      </c>
      <c r="SH569" s="21">
        <f t="shared" si="585"/>
        <v>1138388.58</v>
      </c>
      <c r="SI569" s="21">
        <f t="shared" si="586"/>
        <v>1161712.58</v>
      </c>
      <c r="SJ569" s="21">
        <f t="shared" si="587"/>
        <v>129977.45</v>
      </c>
      <c r="SK569" s="21">
        <f t="shared" si="588"/>
        <v>129494.48</v>
      </c>
      <c r="SL569" s="21">
        <f t="shared" si="589"/>
        <v>136198.5</v>
      </c>
      <c r="SM569" s="21">
        <f t="shared" si="590"/>
        <v>39733.51</v>
      </c>
      <c r="SN569" s="21">
        <f t="shared" si="591"/>
        <v>34291.449999999997</v>
      </c>
      <c r="SO569" s="21">
        <f t="shared" si="592"/>
        <v>32809.29</v>
      </c>
      <c r="SP569" s="21">
        <f t="shared" si="593"/>
        <v>2339594.1</v>
      </c>
      <c r="SQ569" s="21">
        <f t="shared" si="180"/>
        <v>1812922.72</v>
      </c>
      <c r="SR569" s="21">
        <f t="shared" si="180"/>
        <v>1906779</v>
      </c>
      <c r="SS569" s="21">
        <f t="shared" si="594"/>
        <v>715203.18</v>
      </c>
      <c r="ST569" s="21">
        <f t="shared" si="181"/>
        <v>480080.3</v>
      </c>
      <c r="SU569" s="21">
        <f t="shared" si="181"/>
        <v>459330.06</v>
      </c>
      <c r="SV569" s="23"/>
      <c r="SW569" s="23"/>
      <c r="SX569" s="23"/>
      <c r="SY569" s="21">
        <f t="shared" si="596"/>
        <v>0</v>
      </c>
      <c r="SZ569" s="21">
        <f t="shared" si="597"/>
        <v>0</v>
      </c>
      <c r="TA569" s="21">
        <f t="shared" si="598"/>
        <v>0</v>
      </c>
      <c r="TB569" s="21">
        <f t="shared" si="599"/>
        <v>0</v>
      </c>
      <c r="TC569" s="21">
        <f t="shared" si="600"/>
        <v>0</v>
      </c>
      <c r="TD569" s="21">
        <f t="shared" si="601"/>
        <v>0</v>
      </c>
      <c r="TE569" s="21">
        <f t="shared" si="602"/>
        <v>133563.89000000001</v>
      </c>
      <c r="TF569" s="21">
        <f t="shared" si="603"/>
        <v>132096.06</v>
      </c>
      <c r="TG569" s="21">
        <f t="shared" si="604"/>
        <v>140818.35999999999</v>
      </c>
      <c r="TH569" s="21">
        <f t="shared" si="605"/>
        <v>42489.760000000002</v>
      </c>
      <c r="TI569" s="21">
        <f t="shared" si="606"/>
        <v>36321.14</v>
      </c>
      <c r="TJ569" s="21">
        <f t="shared" si="607"/>
        <v>35080.14</v>
      </c>
      <c r="TK569" s="21">
        <f t="shared" si="608"/>
        <v>0</v>
      </c>
      <c r="TL569" s="21">
        <f t="shared" si="182"/>
        <v>0</v>
      </c>
      <c r="TM569" s="21">
        <f t="shared" si="182"/>
        <v>0</v>
      </c>
      <c r="TN569" s="21">
        <f t="shared" si="609"/>
        <v>0</v>
      </c>
      <c r="TO569" s="21">
        <f t="shared" si="183"/>
        <v>0</v>
      </c>
      <c r="TP569" s="21">
        <f t="shared" si="183"/>
        <v>0</v>
      </c>
      <c r="TQ569" s="23"/>
      <c r="TR569" s="23"/>
      <c r="TS569" s="23"/>
      <c r="TT569" s="21">
        <f t="shared" si="610"/>
        <v>0</v>
      </c>
      <c r="TU569" s="21">
        <f t="shared" si="611"/>
        <v>0</v>
      </c>
      <c r="TV569" s="21">
        <f t="shared" si="612"/>
        <v>0</v>
      </c>
      <c r="TW569" s="21">
        <f t="shared" si="613"/>
        <v>0</v>
      </c>
      <c r="TX569" s="21">
        <f t="shared" si="614"/>
        <v>0</v>
      </c>
      <c r="TY569" s="21">
        <f t="shared" si="615"/>
        <v>0</v>
      </c>
      <c r="TZ569" s="21">
        <f t="shared" si="616"/>
        <v>134228.74</v>
      </c>
      <c r="UA569" s="21">
        <f t="shared" si="617"/>
        <v>131474.9</v>
      </c>
      <c r="UB569" s="21">
        <f t="shared" si="618"/>
        <v>139717.60999999999</v>
      </c>
      <c r="UC569" s="21">
        <f t="shared" si="619"/>
        <v>43616.21</v>
      </c>
      <c r="UD569" s="21">
        <f t="shared" si="620"/>
        <v>38467.86</v>
      </c>
      <c r="UE569" s="21">
        <f t="shared" si="621"/>
        <v>36770.93</v>
      </c>
      <c r="UF569" s="21">
        <f t="shared" si="622"/>
        <v>0</v>
      </c>
      <c r="UG569" s="21">
        <f t="shared" si="184"/>
        <v>0</v>
      </c>
      <c r="UH569" s="21">
        <f t="shared" si="184"/>
        <v>0</v>
      </c>
      <c r="UI569" s="21">
        <f t="shared" si="623"/>
        <v>0</v>
      </c>
      <c r="UJ569" s="21">
        <f t="shared" si="185"/>
        <v>0</v>
      </c>
      <c r="UK569" s="21">
        <f t="shared" si="185"/>
        <v>0</v>
      </c>
      <c r="UL569" s="23">
        <v>30</v>
      </c>
      <c r="UM569" s="23">
        <v>26</v>
      </c>
      <c r="UN569" s="23">
        <v>26</v>
      </c>
      <c r="UO569" s="21">
        <f t="shared" si="624"/>
        <v>3733110</v>
      </c>
      <c r="UP569" s="21">
        <f t="shared" si="625"/>
        <v>3266640</v>
      </c>
      <c r="UQ569" s="21">
        <f t="shared" si="626"/>
        <v>3314688</v>
      </c>
      <c r="UR569" s="21">
        <f t="shared" si="627"/>
        <v>2397404.1</v>
      </c>
      <c r="US569" s="21">
        <f t="shared" si="628"/>
        <v>2114150.2200000002</v>
      </c>
      <c r="UT569" s="21">
        <f t="shared" si="629"/>
        <v>2157466.2200000002</v>
      </c>
      <c r="UU569" s="21">
        <f t="shared" si="630"/>
        <v>130292.89</v>
      </c>
      <c r="UV569" s="21">
        <f t="shared" si="631"/>
        <v>131965.84</v>
      </c>
      <c r="UW569" s="21">
        <f t="shared" si="632"/>
        <v>140586.23000000001</v>
      </c>
      <c r="UX569" s="21">
        <f t="shared" si="633"/>
        <v>41744.089999999997</v>
      </c>
      <c r="UY569" s="21">
        <f t="shared" si="634"/>
        <v>38075.54</v>
      </c>
      <c r="UZ569" s="21">
        <f t="shared" si="635"/>
        <v>36065.51</v>
      </c>
      <c r="VA569" s="21">
        <f t="shared" si="636"/>
        <v>3908786.7</v>
      </c>
      <c r="VB569" s="21">
        <f t="shared" si="186"/>
        <v>3431111.84</v>
      </c>
      <c r="VC569" s="21">
        <f t="shared" si="186"/>
        <v>3655241.98</v>
      </c>
      <c r="VD569" s="21">
        <f t="shared" si="637"/>
        <v>1252322.7</v>
      </c>
      <c r="VE569" s="21">
        <f t="shared" si="187"/>
        <v>989964.04</v>
      </c>
      <c r="VF569" s="21">
        <f t="shared" si="187"/>
        <v>937703.26</v>
      </c>
      <c r="VG569" s="23"/>
      <c r="VH569" s="23"/>
      <c r="VI569" s="23"/>
      <c r="VJ569" s="21">
        <f t="shared" si="639"/>
        <v>0</v>
      </c>
      <c r="VK569" s="21">
        <f t="shared" si="640"/>
        <v>0</v>
      </c>
      <c r="VL569" s="21">
        <f t="shared" si="641"/>
        <v>0</v>
      </c>
      <c r="VM569" s="21">
        <f t="shared" si="642"/>
        <v>0</v>
      </c>
      <c r="VN569" s="21">
        <f t="shared" si="643"/>
        <v>0</v>
      </c>
      <c r="VO569" s="21">
        <f t="shared" si="644"/>
        <v>0</v>
      </c>
      <c r="VP569" s="21">
        <f t="shared" si="645"/>
        <v>0</v>
      </c>
      <c r="VQ569" s="21">
        <f t="shared" si="646"/>
        <v>0</v>
      </c>
      <c r="VR569" s="21">
        <f t="shared" si="647"/>
        <v>0</v>
      </c>
      <c r="VS569" s="21">
        <f t="shared" si="648"/>
        <v>0</v>
      </c>
      <c r="VT569" s="21">
        <f t="shared" si="649"/>
        <v>0</v>
      </c>
      <c r="VU569" s="21">
        <f t="shared" si="650"/>
        <v>0</v>
      </c>
      <c r="VV569" s="21">
        <f t="shared" si="651"/>
        <v>0</v>
      </c>
      <c r="VW569" s="21">
        <f t="shared" si="189"/>
        <v>0</v>
      </c>
      <c r="VX569" s="21">
        <f t="shared" si="189"/>
        <v>0</v>
      </c>
      <c r="VY569" s="21">
        <f t="shared" si="652"/>
        <v>0</v>
      </c>
      <c r="VZ569" s="21">
        <f t="shared" si="190"/>
        <v>0</v>
      </c>
      <c r="WA569" s="21">
        <f t="shared" si="190"/>
        <v>0</v>
      </c>
      <c r="WB569" s="23"/>
      <c r="WC569" s="23"/>
      <c r="WD569" s="23"/>
      <c r="WE569" s="21">
        <f t="shared" si="653"/>
        <v>0</v>
      </c>
      <c r="WF569" s="21">
        <f t="shared" si="654"/>
        <v>0</v>
      </c>
      <c r="WG569" s="21">
        <f t="shared" si="655"/>
        <v>0</v>
      </c>
      <c r="WH569" s="21">
        <f t="shared" si="656"/>
        <v>0</v>
      </c>
      <c r="WI569" s="21">
        <f t="shared" si="657"/>
        <v>0</v>
      </c>
      <c r="WJ569" s="21">
        <f t="shared" si="658"/>
        <v>0</v>
      </c>
      <c r="WK569" s="21">
        <f t="shared" si="659"/>
        <v>124833.68</v>
      </c>
      <c r="WL569" s="21">
        <f t="shared" si="660"/>
        <v>130729.68</v>
      </c>
      <c r="WM569" s="21">
        <f t="shared" si="661"/>
        <v>138393.26999999999</v>
      </c>
      <c r="WN569" s="21">
        <f t="shared" si="662"/>
        <v>34419.78</v>
      </c>
      <c r="WO569" s="21">
        <f t="shared" si="663"/>
        <v>30952.25</v>
      </c>
      <c r="WP569" s="21">
        <f t="shared" si="664"/>
        <v>29933.68</v>
      </c>
      <c r="WQ569" s="21">
        <f t="shared" si="665"/>
        <v>0</v>
      </c>
      <c r="WR569" s="21">
        <f t="shared" si="191"/>
        <v>0</v>
      </c>
      <c r="WS569" s="21">
        <f t="shared" si="191"/>
        <v>0</v>
      </c>
      <c r="WT569" s="21">
        <f t="shared" si="666"/>
        <v>0</v>
      </c>
      <c r="WU569" s="21">
        <f t="shared" si="192"/>
        <v>0</v>
      </c>
      <c r="WV569" s="21">
        <f t="shared" si="192"/>
        <v>0</v>
      </c>
      <c r="WW569" s="23">
        <v>28</v>
      </c>
      <c r="WX569" s="23">
        <v>27</v>
      </c>
      <c r="WY569" s="23">
        <v>27</v>
      </c>
      <c r="WZ569" s="21">
        <f t="shared" si="667"/>
        <v>3484236</v>
      </c>
      <c r="XA569" s="21">
        <f t="shared" si="668"/>
        <v>3392280</v>
      </c>
      <c r="XB569" s="21">
        <f t="shared" si="669"/>
        <v>3442176</v>
      </c>
      <c r="XC569" s="21">
        <f t="shared" si="670"/>
        <v>2237577.16</v>
      </c>
      <c r="XD569" s="21">
        <f t="shared" si="671"/>
        <v>2195463.69</v>
      </c>
      <c r="XE569" s="21">
        <f t="shared" si="672"/>
        <v>2240445.69</v>
      </c>
      <c r="XF569" s="21">
        <f t="shared" si="673"/>
        <v>132102.18</v>
      </c>
      <c r="XG569" s="21">
        <f t="shared" si="674"/>
        <v>130872.54</v>
      </c>
      <c r="XH569" s="21">
        <f t="shared" si="675"/>
        <v>138645.96</v>
      </c>
      <c r="XI569" s="21">
        <f t="shared" si="676"/>
        <v>31985.48</v>
      </c>
      <c r="XJ569" s="21">
        <f t="shared" si="677"/>
        <v>30115.17</v>
      </c>
      <c r="XK569" s="21">
        <f t="shared" si="678"/>
        <v>28853.68</v>
      </c>
      <c r="XL569" s="21">
        <f t="shared" si="679"/>
        <v>3698861.04</v>
      </c>
      <c r="XM569" s="21">
        <f t="shared" si="193"/>
        <v>3533558.58</v>
      </c>
      <c r="XN569" s="21">
        <f t="shared" si="193"/>
        <v>3743440.92</v>
      </c>
      <c r="XO569" s="21">
        <f t="shared" si="680"/>
        <v>895593.44</v>
      </c>
      <c r="XP569" s="21">
        <f t="shared" si="194"/>
        <v>813109.59</v>
      </c>
      <c r="XQ569" s="21">
        <f t="shared" si="194"/>
        <v>779049.36</v>
      </c>
      <c r="XR569" s="23">
        <v>17</v>
      </c>
      <c r="XS569" s="23">
        <v>15</v>
      </c>
      <c r="XT569" s="23">
        <v>15</v>
      </c>
      <c r="XU569" s="21">
        <f t="shared" si="681"/>
        <v>2115429</v>
      </c>
      <c r="XV569" s="21">
        <f t="shared" si="682"/>
        <v>1884600</v>
      </c>
      <c r="XW569" s="21">
        <f t="shared" si="683"/>
        <v>1912320</v>
      </c>
      <c r="XX569" s="21">
        <f t="shared" si="684"/>
        <v>1358528.99</v>
      </c>
      <c r="XY569" s="21">
        <f t="shared" si="685"/>
        <v>1219702.05</v>
      </c>
      <c r="XZ569" s="21">
        <f t="shared" si="686"/>
        <v>1244692.05</v>
      </c>
      <c r="YA569" s="21">
        <f t="shared" si="687"/>
        <v>124817.26</v>
      </c>
      <c r="YB569" s="21">
        <f t="shared" si="688"/>
        <v>130303.83</v>
      </c>
      <c r="YC569" s="21">
        <f t="shared" si="689"/>
        <v>137638.66</v>
      </c>
      <c r="YD569" s="21">
        <f t="shared" si="690"/>
        <v>27951.4</v>
      </c>
      <c r="YE569" s="21">
        <f t="shared" si="691"/>
        <v>27382.58</v>
      </c>
      <c r="YF569" s="21">
        <f t="shared" si="692"/>
        <v>26221.360000000001</v>
      </c>
      <c r="YG569" s="21">
        <f t="shared" si="693"/>
        <v>2121893.42</v>
      </c>
      <c r="YH569" s="21">
        <f t="shared" si="195"/>
        <v>1954557.45</v>
      </c>
      <c r="YI569" s="21">
        <f t="shared" si="195"/>
        <v>2064579.9</v>
      </c>
      <c r="YJ569" s="21">
        <f t="shared" si="694"/>
        <v>475173.8</v>
      </c>
      <c r="YK569" s="21">
        <f t="shared" si="196"/>
        <v>410738.7</v>
      </c>
      <c r="YL569" s="21">
        <f t="shared" si="196"/>
        <v>393320.4</v>
      </c>
      <c r="YM569" s="23"/>
      <c r="YN569" s="23"/>
      <c r="YO569" s="23"/>
      <c r="YP569" s="21">
        <f t="shared" si="695"/>
        <v>0</v>
      </c>
      <c r="YQ569" s="21">
        <f t="shared" si="696"/>
        <v>0</v>
      </c>
      <c r="YR569" s="21">
        <f t="shared" si="697"/>
        <v>0</v>
      </c>
      <c r="YS569" s="21">
        <f t="shared" si="698"/>
        <v>0</v>
      </c>
      <c r="YT569" s="21">
        <f t="shared" si="699"/>
        <v>0</v>
      </c>
      <c r="YU569" s="21">
        <f t="shared" si="700"/>
        <v>0</v>
      </c>
      <c r="YV569" s="21">
        <f t="shared" si="701"/>
        <v>124818.47</v>
      </c>
      <c r="YW569" s="21">
        <f t="shared" si="702"/>
        <v>129958.54</v>
      </c>
      <c r="YX569" s="21">
        <f t="shared" si="703"/>
        <v>137025.15</v>
      </c>
      <c r="YY569" s="21">
        <f t="shared" si="704"/>
        <v>34580.65</v>
      </c>
      <c r="YZ569" s="21">
        <f t="shared" si="705"/>
        <v>31865.759999999998</v>
      </c>
      <c r="ZA569" s="21">
        <f t="shared" si="706"/>
        <v>30372.54</v>
      </c>
      <c r="ZB569" s="21">
        <f t="shared" si="707"/>
        <v>0</v>
      </c>
      <c r="ZC569" s="21">
        <f t="shared" si="197"/>
        <v>0</v>
      </c>
      <c r="ZD569" s="21">
        <f t="shared" si="197"/>
        <v>0</v>
      </c>
      <c r="ZE569" s="21">
        <f t="shared" si="708"/>
        <v>0</v>
      </c>
      <c r="ZF569" s="21">
        <f t="shared" si="198"/>
        <v>0</v>
      </c>
      <c r="ZG569" s="21">
        <f t="shared" si="198"/>
        <v>0</v>
      </c>
      <c r="ZH569" s="23"/>
      <c r="ZI569" s="23"/>
      <c r="ZJ569" s="23"/>
      <c r="ZK569" s="21">
        <f t="shared" si="709"/>
        <v>0</v>
      </c>
      <c r="ZL569" s="21">
        <f t="shared" si="710"/>
        <v>0</v>
      </c>
      <c r="ZM569" s="21">
        <f t="shared" si="711"/>
        <v>0</v>
      </c>
      <c r="ZN569" s="21">
        <f t="shared" si="712"/>
        <v>0</v>
      </c>
      <c r="ZO569" s="21">
        <f t="shared" si="713"/>
        <v>0</v>
      </c>
      <c r="ZP569" s="21">
        <f t="shared" si="714"/>
        <v>0</v>
      </c>
      <c r="ZQ569" s="21">
        <f t="shared" si="715"/>
        <v>163131.32</v>
      </c>
      <c r="ZR569" s="21">
        <f t="shared" si="716"/>
        <v>129694.84</v>
      </c>
      <c r="ZS569" s="21">
        <f t="shared" si="717"/>
        <v>136556.79999999999</v>
      </c>
      <c r="ZT569" s="21">
        <f t="shared" si="718"/>
        <v>48729.05</v>
      </c>
      <c r="ZU569" s="21">
        <f t="shared" si="719"/>
        <v>28001.95</v>
      </c>
      <c r="ZV569" s="21">
        <f t="shared" si="720"/>
        <v>26639.759999999998</v>
      </c>
      <c r="ZW569" s="21">
        <f t="shared" si="721"/>
        <v>0</v>
      </c>
      <c r="ZX569" s="21">
        <f t="shared" si="199"/>
        <v>0</v>
      </c>
      <c r="ZY569" s="21">
        <f t="shared" si="199"/>
        <v>0</v>
      </c>
      <c r="ZZ569" s="21">
        <f t="shared" si="722"/>
        <v>0</v>
      </c>
      <c r="AAA569" s="21">
        <f t="shared" si="200"/>
        <v>0</v>
      </c>
      <c r="AAB569" s="21">
        <f t="shared" si="200"/>
        <v>0</v>
      </c>
      <c r="AAC569" s="23"/>
      <c r="AAD569" s="23"/>
      <c r="AAE569" s="23"/>
      <c r="AAF569" s="21">
        <f t="shared" si="723"/>
        <v>0</v>
      </c>
      <c r="AAG569" s="21">
        <f t="shared" si="724"/>
        <v>0</v>
      </c>
      <c r="AAH569" s="21">
        <f t="shared" si="725"/>
        <v>0</v>
      </c>
      <c r="AAI569" s="21">
        <f t="shared" si="726"/>
        <v>0</v>
      </c>
      <c r="AAJ569" s="21">
        <f t="shared" si="727"/>
        <v>0</v>
      </c>
      <c r="AAK569" s="21">
        <f t="shared" si="728"/>
        <v>0</v>
      </c>
      <c r="AAL569" s="21">
        <f t="shared" si="729"/>
        <v>124890.73</v>
      </c>
      <c r="AAM569" s="21">
        <f t="shared" si="730"/>
        <v>131984.95999999999</v>
      </c>
      <c r="AAN569" s="21">
        <f t="shared" si="731"/>
        <v>140620.06</v>
      </c>
      <c r="AAO569" s="21">
        <f t="shared" si="732"/>
        <v>39079.15</v>
      </c>
      <c r="AAP569" s="21">
        <f t="shared" si="733"/>
        <v>38173.75</v>
      </c>
      <c r="AAQ569" s="21">
        <f t="shared" si="734"/>
        <v>36463.4</v>
      </c>
      <c r="AAR569" s="21">
        <f t="shared" si="735"/>
        <v>0</v>
      </c>
      <c r="AAS569" s="21">
        <f t="shared" si="201"/>
        <v>0</v>
      </c>
      <c r="AAT569" s="21">
        <f t="shared" si="201"/>
        <v>0</v>
      </c>
      <c r="AAU569" s="21">
        <f t="shared" si="736"/>
        <v>0</v>
      </c>
      <c r="AAV569" s="21">
        <f t="shared" si="202"/>
        <v>0</v>
      </c>
      <c r="AAW569" s="21">
        <f t="shared" si="202"/>
        <v>0</v>
      </c>
      <c r="AAX569" s="23">
        <v>73</v>
      </c>
      <c r="AAY569" s="23">
        <v>73</v>
      </c>
      <c r="AAZ569" s="23">
        <v>73</v>
      </c>
      <c r="ABA569" s="21">
        <f t="shared" si="737"/>
        <v>9083901</v>
      </c>
      <c r="ABB569" s="21">
        <f t="shared" si="738"/>
        <v>9171720</v>
      </c>
      <c r="ABC569" s="21">
        <f t="shared" si="739"/>
        <v>9306624</v>
      </c>
      <c r="ABD569" s="21">
        <f t="shared" si="740"/>
        <v>5833683.3099999996</v>
      </c>
      <c r="ABE569" s="21">
        <f t="shared" si="741"/>
        <v>5935883.3099999996</v>
      </c>
      <c r="ABF569" s="21">
        <f t="shared" si="742"/>
        <v>6057501.3099999996</v>
      </c>
      <c r="ABG569" s="21">
        <f t="shared" si="743"/>
        <v>124834.27</v>
      </c>
      <c r="ABH569" s="21">
        <f t="shared" si="744"/>
        <v>130510.53</v>
      </c>
      <c r="ABI569" s="21">
        <f t="shared" si="745"/>
        <v>138004.38</v>
      </c>
      <c r="ABJ569" s="21">
        <f t="shared" si="746"/>
        <v>26382.240000000002</v>
      </c>
      <c r="ABK569" s="21">
        <f t="shared" si="747"/>
        <v>23646.400000000001</v>
      </c>
      <c r="ABL569" s="21">
        <f t="shared" si="748"/>
        <v>22395.03</v>
      </c>
      <c r="ABM569" s="21">
        <f t="shared" si="749"/>
        <v>9112901.7100000009</v>
      </c>
      <c r="ABN569" s="21">
        <f t="shared" si="203"/>
        <v>9527268.6899999995</v>
      </c>
      <c r="ABO569" s="21">
        <f t="shared" si="203"/>
        <v>10074319.74</v>
      </c>
      <c r="ABP569" s="21">
        <f t="shared" si="750"/>
        <v>1925903.52</v>
      </c>
      <c r="ABQ569" s="21">
        <f t="shared" si="204"/>
        <v>1726187.2</v>
      </c>
      <c r="ABR569" s="21">
        <f t="shared" si="204"/>
        <v>1634837.19</v>
      </c>
      <c r="ABS569" s="23">
        <v>18</v>
      </c>
      <c r="ABT569" s="23">
        <v>18</v>
      </c>
      <c r="ABU569" s="23">
        <v>18</v>
      </c>
      <c r="ABV569" s="21">
        <f t="shared" si="751"/>
        <v>2239866</v>
      </c>
      <c r="ABW569" s="21">
        <f t="shared" si="752"/>
        <v>2261520</v>
      </c>
      <c r="ABX569" s="21">
        <f t="shared" si="753"/>
        <v>2294784</v>
      </c>
      <c r="ABY569" s="21">
        <f t="shared" si="754"/>
        <v>1438442.46</v>
      </c>
      <c r="ABZ569" s="21">
        <f t="shared" si="755"/>
        <v>1463642.46</v>
      </c>
      <c r="ACA569" s="21">
        <f t="shared" si="756"/>
        <v>1493630.46</v>
      </c>
      <c r="ACB569" s="21">
        <f t="shared" si="757"/>
        <v>124747.7</v>
      </c>
      <c r="ACC569" s="21">
        <f t="shared" si="758"/>
        <v>128654.85</v>
      </c>
      <c r="ACD569" s="21">
        <f t="shared" si="759"/>
        <v>134709.12</v>
      </c>
      <c r="ACE569" s="21">
        <f t="shared" si="760"/>
        <v>30239.200000000001</v>
      </c>
      <c r="ACF569" s="21">
        <f t="shared" si="761"/>
        <v>28300.46</v>
      </c>
      <c r="ACG569" s="21">
        <f t="shared" si="762"/>
        <v>27311.38</v>
      </c>
      <c r="ACH569" s="21">
        <f t="shared" si="763"/>
        <v>2245458.6</v>
      </c>
      <c r="ACI569" s="21">
        <f t="shared" si="205"/>
        <v>2315787.2999999998</v>
      </c>
      <c r="ACJ569" s="21">
        <f t="shared" si="205"/>
        <v>2424764.16</v>
      </c>
      <c r="ACK569" s="21">
        <f t="shared" si="764"/>
        <v>544305.6</v>
      </c>
      <c r="ACL569" s="21">
        <f t="shared" si="206"/>
        <v>509408.28</v>
      </c>
      <c r="ACM569" s="21">
        <f t="shared" si="206"/>
        <v>491604.84</v>
      </c>
      <c r="ACN569" s="23">
        <v>18</v>
      </c>
      <c r="ACO569" s="23">
        <v>16</v>
      </c>
      <c r="ACP569" s="23">
        <v>16</v>
      </c>
      <c r="ACQ569" s="21">
        <f t="shared" si="765"/>
        <v>2239866</v>
      </c>
      <c r="ACR569" s="21">
        <f t="shared" si="766"/>
        <v>2010240</v>
      </c>
      <c r="ACS569" s="21">
        <f t="shared" si="767"/>
        <v>2039808</v>
      </c>
      <c r="ACT569" s="21">
        <f t="shared" si="768"/>
        <v>1438442.46</v>
      </c>
      <c r="ACU569" s="21">
        <f t="shared" si="769"/>
        <v>1301015.52</v>
      </c>
      <c r="ACV569" s="21">
        <f t="shared" si="770"/>
        <v>1327671.52</v>
      </c>
      <c r="ACW569" s="21">
        <f t="shared" si="771"/>
        <v>124811</v>
      </c>
      <c r="ACX569" s="21">
        <f t="shared" si="772"/>
        <v>130169.5</v>
      </c>
      <c r="ACY569" s="21">
        <f t="shared" si="773"/>
        <v>137400.91</v>
      </c>
      <c r="ACZ569" s="21">
        <f t="shared" si="774"/>
        <v>32582.06</v>
      </c>
      <c r="ADA569" s="21">
        <f t="shared" si="775"/>
        <v>30786.25</v>
      </c>
      <c r="ADB569" s="21">
        <f t="shared" si="776"/>
        <v>29641.279999999999</v>
      </c>
      <c r="ADC569" s="21">
        <f t="shared" si="777"/>
        <v>2246598</v>
      </c>
      <c r="ADD569" s="21">
        <f t="shared" si="207"/>
        <v>2082712</v>
      </c>
      <c r="ADE569" s="21">
        <f t="shared" si="207"/>
        <v>2198414.56</v>
      </c>
      <c r="ADF569" s="21">
        <f t="shared" si="778"/>
        <v>586477.07999999996</v>
      </c>
      <c r="ADG569" s="21">
        <f t="shared" si="208"/>
        <v>492580</v>
      </c>
      <c r="ADH569" s="21">
        <f t="shared" si="208"/>
        <v>474260.47999999998</v>
      </c>
      <c r="ADI569" s="109">
        <f>26+50</f>
        <v>76</v>
      </c>
      <c r="ADJ569" s="109">
        <f>25+50</f>
        <v>75</v>
      </c>
      <c r="ADK569" s="109">
        <f>25+50</f>
        <v>75</v>
      </c>
      <c r="ADL569" s="21">
        <f t="shared" si="779"/>
        <v>9457212</v>
      </c>
      <c r="ADM569" s="21">
        <f t="shared" si="780"/>
        <v>9423000</v>
      </c>
      <c r="ADN569" s="21">
        <f t="shared" si="781"/>
        <v>9561600</v>
      </c>
      <c r="ADO569" s="21">
        <f t="shared" si="782"/>
        <v>6073423.7199999997</v>
      </c>
      <c r="ADP569" s="21">
        <f t="shared" si="783"/>
        <v>6098510.25</v>
      </c>
      <c r="ADQ569" s="21">
        <f t="shared" si="784"/>
        <v>6223460.25</v>
      </c>
      <c r="ADR569" s="21">
        <f t="shared" si="785"/>
        <v>108590.73</v>
      </c>
      <c r="ADS569" s="21">
        <f t="shared" si="786"/>
        <v>131318.16</v>
      </c>
      <c r="ADT569" s="21">
        <f t="shared" si="787"/>
        <v>139437.63</v>
      </c>
      <c r="ADU569" s="21">
        <f t="shared" si="788"/>
        <v>26820.45</v>
      </c>
      <c r="ADV569" s="21">
        <f t="shared" si="789"/>
        <v>28168.240000000002</v>
      </c>
      <c r="ADW569" s="21">
        <f t="shared" si="790"/>
        <v>26866.97</v>
      </c>
      <c r="ADX569" s="21">
        <f t="shared" si="791"/>
        <v>8252895.4800000004</v>
      </c>
      <c r="ADY569" s="21">
        <f t="shared" si="209"/>
        <v>9848862</v>
      </c>
      <c r="ADZ569" s="21">
        <f t="shared" si="209"/>
        <v>10457822.25</v>
      </c>
      <c r="AEA569" s="21">
        <f t="shared" si="792"/>
        <v>2038354.2</v>
      </c>
      <c r="AEB569" s="21">
        <f t="shared" si="210"/>
        <v>2112618</v>
      </c>
      <c r="AEC569" s="21">
        <f t="shared" si="210"/>
        <v>2015022.75</v>
      </c>
      <c r="AED569" s="23"/>
      <c r="AEE569" s="23"/>
      <c r="AEF569" s="23"/>
      <c r="AEG569" s="21">
        <f t="shared" si="793"/>
        <v>0</v>
      </c>
      <c r="AEH569" s="21">
        <f t="shared" si="794"/>
        <v>0</v>
      </c>
      <c r="AEI569" s="21">
        <f t="shared" si="795"/>
        <v>0</v>
      </c>
      <c r="AEJ569" s="21">
        <f t="shared" si="796"/>
        <v>0</v>
      </c>
      <c r="AEK569" s="21">
        <f t="shared" si="797"/>
        <v>0</v>
      </c>
      <c r="AEL569" s="21">
        <f t="shared" si="798"/>
        <v>0</v>
      </c>
      <c r="AEM569" s="21">
        <f t="shared" si="799"/>
        <v>116386.95</v>
      </c>
      <c r="AEN569" s="21">
        <f t="shared" si="800"/>
        <v>130173.25</v>
      </c>
      <c r="AEO569" s="21">
        <f t="shared" si="801"/>
        <v>137402.70000000001</v>
      </c>
      <c r="AEP569" s="21">
        <f t="shared" si="802"/>
        <v>33399.25</v>
      </c>
      <c r="AEQ569" s="21">
        <f t="shared" si="803"/>
        <v>33242.29</v>
      </c>
      <c r="AER569" s="21">
        <f t="shared" si="804"/>
        <v>32049.82</v>
      </c>
      <c r="AES569" s="21">
        <f t="shared" si="805"/>
        <v>0</v>
      </c>
      <c r="AET569" s="21">
        <f t="shared" si="211"/>
        <v>0</v>
      </c>
      <c r="AEU569" s="21">
        <f t="shared" si="211"/>
        <v>0</v>
      </c>
      <c r="AEV569" s="21">
        <f t="shared" si="806"/>
        <v>0</v>
      </c>
      <c r="AEW569" s="21">
        <f t="shared" si="212"/>
        <v>0</v>
      </c>
      <c r="AEX569" s="21">
        <f t="shared" si="212"/>
        <v>0</v>
      </c>
      <c r="AEY569" s="23"/>
      <c r="AEZ569" s="23"/>
      <c r="AFA569" s="23"/>
      <c r="AFB569" s="21">
        <f t="shared" si="807"/>
        <v>0</v>
      </c>
      <c r="AFC569" s="21">
        <f t="shared" si="808"/>
        <v>0</v>
      </c>
      <c r="AFD569" s="21">
        <f t="shared" si="809"/>
        <v>0</v>
      </c>
      <c r="AFE569" s="21">
        <f t="shared" si="810"/>
        <v>0</v>
      </c>
      <c r="AFF569" s="21">
        <f t="shared" si="811"/>
        <v>0</v>
      </c>
      <c r="AFG569" s="21">
        <f t="shared" si="812"/>
        <v>0</v>
      </c>
      <c r="AFH569" s="21">
        <f t="shared" si="813"/>
        <v>124887.03</v>
      </c>
      <c r="AFI569" s="21">
        <f t="shared" si="814"/>
        <v>131502.32999999999</v>
      </c>
      <c r="AFJ569" s="21">
        <f t="shared" si="815"/>
        <v>139767.99</v>
      </c>
      <c r="AFK569" s="21">
        <f t="shared" si="816"/>
        <v>37141.550000000003</v>
      </c>
      <c r="AFL569" s="21">
        <f t="shared" si="817"/>
        <v>34548.53</v>
      </c>
      <c r="AFM569" s="21">
        <f t="shared" si="818"/>
        <v>33243.47</v>
      </c>
      <c r="AFN569" s="21">
        <f t="shared" si="819"/>
        <v>0</v>
      </c>
      <c r="AFO569" s="21">
        <f t="shared" si="213"/>
        <v>0</v>
      </c>
      <c r="AFP569" s="21">
        <f t="shared" si="213"/>
        <v>0</v>
      </c>
      <c r="AFQ569" s="21">
        <f t="shared" si="820"/>
        <v>0</v>
      </c>
      <c r="AFR569" s="21">
        <f t="shared" si="214"/>
        <v>0</v>
      </c>
      <c r="AFS569" s="21">
        <f t="shared" si="214"/>
        <v>0</v>
      </c>
      <c r="AFT569" s="23"/>
      <c r="AFU569" s="23"/>
      <c r="AFV569" s="23"/>
      <c r="AFW569" s="21">
        <f t="shared" si="821"/>
        <v>0</v>
      </c>
      <c r="AFX569" s="21">
        <f t="shared" si="822"/>
        <v>0</v>
      </c>
      <c r="AFY569" s="21">
        <f t="shared" si="823"/>
        <v>0</v>
      </c>
      <c r="AFZ569" s="21">
        <f t="shared" si="824"/>
        <v>0</v>
      </c>
      <c r="AGA569" s="21">
        <f t="shared" si="825"/>
        <v>0</v>
      </c>
      <c r="AGB569" s="21">
        <f t="shared" si="826"/>
        <v>0</v>
      </c>
      <c r="AGC569" s="21">
        <f t="shared" si="827"/>
        <v>124812.13</v>
      </c>
      <c r="AGD569" s="21">
        <f t="shared" si="828"/>
        <v>129962.85</v>
      </c>
      <c r="AGE569" s="21">
        <f t="shared" si="829"/>
        <v>137032.81</v>
      </c>
      <c r="AGF569" s="21">
        <f t="shared" si="830"/>
        <v>39253.26</v>
      </c>
      <c r="AGG569" s="21">
        <f t="shared" si="831"/>
        <v>35608.879999999997</v>
      </c>
      <c r="AGH569" s="21">
        <f t="shared" si="832"/>
        <v>34288.51</v>
      </c>
      <c r="AGI569" s="21">
        <f t="shared" si="833"/>
        <v>0</v>
      </c>
      <c r="AGJ569" s="21">
        <f t="shared" si="215"/>
        <v>0</v>
      </c>
      <c r="AGK569" s="21">
        <f t="shared" si="215"/>
        <v>0</v>
      </c>
      <c r="AGL569" s="21">
        <f t="shared" si="834"/>
        <v>0</v>
      </c>
      <c r="AGM569" s="21">
        <f t="shared" si="216"/>
        <v>0</v>
      </c>
      <c r="AGN569" s="21">
        <f t="shared" si="216"/>
        <v>0</v>
      </c>
      <c r="AGO569" s="23"/>
      <c r="AGP569" s="23"/>
      <c r="AGQ569" s="23"/>
      <c r="AGR569" s="21">
        <f t="shared" si="835"/>
        <v>0</v>
      </c>
      <c r="AGS569" s="21">
        <f t="shared" si="836"/>
        <v>0</v>
      </c>
      <c r="AGT569" s="21">
        <f t="shared" si="837"/>
        <v>0</v>
      </c>
      <c r="AGU569" s="21">
        <f t="shared" si="838"/>
        <v>0</v>
      </c>
      <c r="AGV569" s="21">
        <f t="shared" si="839"/>
        <v>0</v>
      </c>
      <c r="AGW569" s="21">
        <f t="shared" si="840"/>
        <v>0</v>
      </c>
      <c r="AGX569" s="21">
        <f t="shared" si="841"/>
        <v>124828.34</v>
      </c>
      <c r="AGY569" s="21">
        <f t="shared" si="842"/>
        <v>130253.94</v>
      </c>
      <c r="AGZ569" s="21">
        <f t="shared" si="843"/>
        <v>137547.68</v>
      </c>
      <c r="AHA569" s="21">
        <f t="shared" si="844"/>
        <v>58881.53</v>
      </c>
      <c r="AHB569" s="21">
        <f t="shared" si="845"/>
        <v>53090.400000000001</v>
      </c>
      <c r="AHC569" s="21">
        <f t="shared" si="846"/>
        <v>51016.86</v>
      </c>
      <c r="AHD569" s="21">
        <f t="shared" si="847"/>
        <v>0</v>
      </c>
      <c r="AHE569" s="21">
        <f t="shared" si="217"/>
        <v>0</v>
      </c>
      <c r="AHF569" s="21">
        <f t="shared" si="217"/>
        <v>0</v>
      </c>
      <c r="AHG569" s="21">
        <f t="shared" si="848"/>
        <v>0</v>
      </c>
      <c r="AHH569" s="21">
        <f t="shared" si="218"/>
        <v>0</v>
      </c>
      <c r="AHI569" s="21">
        <f t="shared" si="218"/>
        <v>0</v>
      </c>
      <c r="AHJ569" s="23"/>
      <c r="AHK569" s="23"/>
      <c r="AHL569" s="23"/>
      <c r="AHM569" s="21">
        <f t="shared" si="849"/>
        <v>0</v>
      </c>
      <c r="AHN569" s="21">
        <f t="shared" si="850"/>
        <v>0</v>
      </c>
      <c r="AHO569" s="21">
        <f t="shared" si="851"/>
        <v>0</v>
      </c>
      <c r="AHP569" s="21">
        <f t="shared" si="852"/>
        <v>0</v>
      </c>
      <c r="AHQ569" s="21">
        <f t="shared" si="853"/>
        <v>0</v>
      </c>
      <c r="AHR569" s="21">
        <f t="shared" si="854"/>
        <v>0</v>
      </c>
      <c r="AHS569" s="21">
        <f t="shared" si="855"/>
        <v>124874.6</v>
      </c>
      <c r="AHT569" s="21">
        <f t="shared" si="856"/>
        <v>131323.44</v>
      </c>
      <c r="AHU569" s="21">
        <f t="shared" si="857"/>
        <v>139449.10999999999</v>
      </c>
      <c r="AHV569" s="21">
        <f t="shared" si="858"/>
        <v>36185.879999999997</v>
      </c>
      <c r="AHW569" s="21">
        <f t="shared" si="859"/>
        <v>32674.73</v>
      </c>
      <c r="AHX569" s="21">
        <f t="shared" si="860"/>
        <v>31291.3</v>
      </c>
      <c r="AHY569" s="21">
        <f t="shared" si="861"/>
        <v>0</v>
      </c>
      <c r="AHZ569" s="21">
        <f t="shared" si="219"/>
        <v>0</v>
      </c>
      <c r="AIA569" s="21">
        <f t="shared" si="219"/>
        <v>0</v>
      </c>
      <c r="AIB569" s="21">
        <f t="shared" si="862"/>
        <v>0</v>
      </c>
      <c r="AIC569" s="21">
        <f t="shared" si="220"/>
        <v>0</v>
      </c>
      <c r="AID569" s="21">
        <f t="shared" si="220"/>
        <v>0</v>
      </c>
      <c r="AIE569" s="23"/>
      <c r="AIF569" s="23"/>
      <c r="AIG569" s="23"/>
      <c r="AIH569" s="21">
        <f t="shared" si="864"/>
        <v>0</v>
      </c>
      <c r="AII569" s="21">
        <f t="shared" si="865"/>
        <v>0</v>
      </c>
      <c r="AIJ569" s="21">
        <f t="shared" si="866"/>
        <v>0</v>
      </c>
      <c r="AIK569" s="21">
        <f t="shared" si="867"/>
        <v>0</v>
      </c>
      <c r="AIL569" s="21">
        <f t="shared" si="868"/>
        <v>0</v>
      </c>
      <c r="AIM569" s="21">
        <f t="shared" si="869"/>
        <v>0</v>
      </c>
      <c r="AIN569" s="21">
        <f t="shared" si="870"/>
        <v>0</v>
      </c>
      <c r="AIO569" s="21">
        <f t="shared" si="871"/>
        <v>0</v>
      </c>
      <c r="AIP569" s="21">
        <f t="shared" si="872"/>
        <v>0</v>
      </c>
      <c r="AIQ569" s="21">
        <f t="shared" si="873"/>
        <v>0</v>
      </c>
      <c r="AIR569" s="21">
        <f t="shared" si="874"/>
        <v>0</v>
      </c>
      <c r="AIS569" s="21">
        <f t="shared" si="875"/>
        <v>0</v>
      </c>
      <c r="AIT569" s="21">
        <f t="shared" si="876"/>
        <v>0</v>
      </c>
      <c r="AIU569" s="21">
        <f t="shared" si="222"/>
        <v>0</v>
      </c>
      <c r="AIV569" s="21">
        <f t="shared" si="222"/>
        <v>0</v>
      </c>
      <c r="AIW569" s="21">
        <f t="shared" si="877"/>
        <v>0</v>
      </c>
      <c r="AIX569" s="21">
        <f t="shared" si="223"/>
        <v>0</v>
      </c>
      <c r="AIY569" s="21">
        <f t="shared" si="223"/>
        <v>0</v>
      </c>
      <c r="AIZ569" s="23"/>
      <c r="AJA569" s="23"/>
      <c r="AJB569" s="23"/>
      <c r="AJC569" s="21">
        <f t="shared" si="878"/>
        <v>0</v>
      </c>
      <c r="AJD569" s="21">
        <f t="shared" si="879"/>
        <v>0</v>
      </c>
      <c r="AJE569" s="21">
        <f t="shared" si="880"/>
        <v>0</v>
      </c>
      <c r="AJF569" s="21">
        <f t="shared" si="881"/>
        <v>0</v>
      </c>
      <c r="AJG569" s="21">
        <f t="shared" si="882"/>
        <v>0</v>
      </c>
      <c r="AJH569" s="21">
        <f t="shared" si="883"/>
        <v>0</v>
      </c>
      <c r="AJI569" s="21">
        <f t="shared" si="884"/>
        <v>124793.82</v>
      </c>
      <c r="AJJ569" s="21">
        <f t="shared" si="885"/>
        <v>130156.11</v>
      </c>
      <c r="AJK569" s="21">
        <f t="shared" si="886"/>
        <v>137379.51999999999</v>
      </c>
      <c r="AJL569" s="21">
        <f t="shared" si="887"/>
        <v>35630.089999999997</v>
      </c>
      <c r="AJM569" s="21">
        <f t="shared" si="888"/>
        <v>33699.370000000003</v>
      </c>
      <c r="AJN569" s="21">
        <f t="shared" si="889"/>
        <v>32489.040000000001</v>
      </c>
      <c r="AJO569" s="21">
        <f t="shared" si="890"/>
        <v>0</v>
      </c>
      <c r="AJP569" s="21">
        <f t="shared" si="224"/>
        <v>0</v>
      </c>
      <c r="AJQ569" s="21">
        <f t="shared" si="224"/>
        <v>0</v>
      </c>
      <c r="AJR569" s="21">
        <f t="shared" si="891"/>
        <v>0</v>
      </c>
      <c r="AJS569" s="21">
        <f t="shared" si="225"/>
        <v>0</v>
      </c>
      <c r="AJT569" s="21">
        <f t="shared" si="225"/>
        <v>0</v>
      </c>
      <c r="AJU569" s="23"/>
      <c r="AJV569" s="23"/>
      <c r="AJW569" s="23"/>
      <c r="AJX569" s="21">
        <f t="shared" si="892"/>
        <v>0</v>
      </c>
      <c r="AJY569" s="21">
        <f t="shared" si="893"/>
        <v>0</v>
      </c>
      <c r="AJZ569" s="21">
        <f t="shared" si="894"/>
        <v>0</v>
      </c>
      <c r="AKA569" s="21">
        <f t="shared" si="895"/>
        <v>0</v>
      </c>
      <c r="AKB569" s="21">
        <f t="shared" si="896"/>
        <v>0</v>
      </c>
      <c r="AKC569" s="21">
        <f t="shared" si="897"/>
        <v>0</v>
      </c>
      <c r="AKD569" s="21">
        <f t="shared" si="898"/>
        <v>124860.49</v>
      </c>
      <c r="AKE569" s="21">
        <f t="shared" si="899"/>
        <v>130936.75</v>
      </c>
      <c r="AKF569" s="21">
        <f t="shared" si="900"/>
        <v>138762.89000000001</v>
      </c>
      <c r="AKG569" s="21">
        <f t="shared" si="901"/>
        <v>36335.050000000003</v>
      </c>
      <c r="AKH569" s="21">
        <f t="shared" si="902"/>
        <v>32955.980000000003</v>
      </c>
      <c r="AKI569" s="21">
        <f t="shared" si="903"/>
        <v>31757.1</v>
      </c>
      <c r="AKJ569" s="21">
        <f t="shared" si="904"/>
        <v>0</v>
      </c>
      <c r="AKK569" s="21">
        <f t="shared" si="226"/>
        <v>0</v>
      </c>
      <c r="AKL569" s="21">
        <f t="shared" si="226"/>
        <v>0</v>
      </c>
      <c r="AKM569" s="21">
        <f t="shared" si="905"/>
        <v>0</v>
      </c>
      <c r="AKN569" s="21">
        <f t="shared" si="227"/>
        <v>0</v>
      </c>
      <c r="AKO569" s="21">
        <f t="shared" si="227"/>
        <v>0</v>
      </c>
      <c r="AKP569" s="23"/>
      <c r="AKQ569" s="23"/>
      <c r="AKR569" s="23"/>
      <c r="AKS569" s="21">
        <f t="shared" si="906"/>
        <v>0</v>
      </c>
      <c r="AKT569" s="21">
        <f t="shared" si="907"/>
        <v>0</v>
      </c>
      <c r="AKU569" s="21">
        <f t="shared" si="908"/>
        <v>0</v>
      </c>
      <c r="AKV569" s="21">
        <f t="shared" si="909"/>
        <v>0</v>
      </c>
      <c r="AKW569" s="21">
        <f t="shared" si="910"/>
        <v>0</v>
      </c>
      <c r="AKX569" s="21">
        <f t="shared" si="911"/>
        <v>0</v>
      </c>
      <c r="AKY569" s="21">
        <f t="shared" si="912"/>
        <v>124821.39</v>
      </c>
      <c r="AKZ569" s="21">
        <f t="shared" si="913"/>
        <v>130420</v>
      </c>
      <c r="ALA569" s="21">
        <f t="shared" si="914"/>
        <v>137843.76999999999</v>
      </c>
      <c r="ALB569" s="21">
        <f t="shared" si="915"/>
        <v>38729.410000000003</v>
      </c>
      <c r="ALC569" s="21">
        <f t="shared" si="916"/>
        <v>34826.550000000003</v>
      </c>
      <c r="ALD569" s="21">
        <f t="shared" si="917"/>
        <v>33141.79</v>
      </c>
      <c r="ALE569" s="21">
        <f t="shared" si="918"/>
        <v>0</v>
      </c>
      <c r="ALF569" s="21">
        <f t="shared" si="228"/>
        <v>0</v>
      </c>
      <c r="ALG569" s="21">
        <f t="shared" si="228"/>
        <v>0</v>
      </c>
      <c r="ALH569" s="21">
        <f t="shared" si="919"/>
        <v>0</v>
      </c>
      <c r="ALI569" s="21">
        <f t="shared" si="229"/>
        <v>0</v>
      </c>
      <c r="ALJ569" s="21">
        <f t="shared" si="229"/>
        <v>0</v>
      </c>
      <c r="ALK569" s="23"/>
      <c r="ALL569" s="23"/>
      <c r="ALM569" s="23"/>
      <c r="ALN569" s="21">
        <f t="shared" si="920"/>
        <v>0</v>
      </c>
      <c r="ALO569" s="21">
        <f t="shared" si="921"/>
        <v>0</v>
      </c>
      <c r="ALP569" s="21">
        <f t="shared" si="922"/>
        <v>0</v>
      </c>
      <c r="ALQ569" s="21">
        <f t="shared" si="923"/>
        <v>0</v>
      </c>
      <c r="ALR569" s="21">
        <f t="shared" si="924"/>
        <v>0</v>
      </c>
      <c r="ALS569" s="21">
        <f t="shared" si="925"/>
        <v>0</v>
      </c>
      <c r="ALT569" s="21">
        <f t="shared" si="926"/>
        <v>142834.14000000001</v>
      </c>
      <c r="ALU569" s="21">
        <f t="shared" si="927"/>
        <v>131781.76999999999</v>
      </c>
      <c r="ALV569" s="21">
        <f t="shared" si="928"/>
        <v>140259.41</v>
      </c>
      <c r="ALW569" s="21">
        <f t="shared" si="929"/>
        <v>44431.58</v>
      </c>
      <c r="ALX569" s="21">
        <f t="shared" si="930"/>
        <v>37550.910000000003</v>
      </c>
      <c r="ALY569" s="21">
        <f t="shared" si="931"/>
        <v>35686.32</v>
      </c>
      <c r="ALZ569" s="21">
        <f t="shared" si="932"/>
        <v>0</v>
      </c>
      <c r="AMA569" s="21">
        <f t="shared" si="230"/>
        <v>0</v>
      </c>
      <c r="AMB569" s="21">
        <f t="shared" si="230"/>
        <v>0</v>
      </c>
      <c r="AMC569" s="21">
        <f t="shared" si="933"/>
        <v>0</v>
      </c>
      <c r="AMD569" s="21">
        <f t="shared" si="231"/>
        <v>0</v>
      </c>
      <c r="AME569" s="21">
        <f t="shared" si="231"/>
        <v>0</v>
      </c>
      <c r="AMF569" s="23">
        <v>43</v>
      </c>
      <c r="AMG569" s="23">
        <v>43</v>
      </c>
      <c r="AMH569" s="23">
        <v>43</v>
      </c>
      <c r="AMI569" s="21">
        <f t="shared" si="934"/>
        <v>5350791</v>
      </c>
      <c r="AMJ569" s="21">
        <f t="shared" si="935"/>
        <v>5402520</v>
      </c>
      <c r="AMK569" s="21">
        <f t="shared" si="936"/>
        <v>5481984</v>
      </c>
      <c r="AML569" s="21">
        <f t="shared" si="937"/>
        <v>3436279.21</v>
      </c>
      <c r="AMM569" s="21">
        <f t="shared" si="938"/>
        <v>3496479.21</v>
      </c>
      <c r="AMN569" s="21">
        <f t="shared" si="939"/>
        <v>3568117.21</v>
      </c>
      <c r="AMO569" s="21">
        <f t="shared" si="940"/>
        <v>124911.63</v>
      </c>
      <c r="AMP569" s="21">
        <f t="shared" si="941"/>
        <v>131527.87</v>
      </c>
      <c r="AMQ569" s="21">
        <f t="shared" si="942"/>
        <v>139810.32</v>
      </c>
      <c r="AMR569" s="21">
        <f t="shared" si="943"/>
        <v>35114.35</v>
      </c>
      <c r="AMS569" s="21">
        <f t="shared" si="944"/>
        <v>31733.74</v>
      </c>
      <c r="AMT569" s="21">
        <f t="shared" si="945"/>
        <v>30245.74</v>
      </c>
      <c r="AMU569" s="21">
        <f t="shared" si="946"/>
        <v>5371200.0899999999</v>
      </c>
      <c r="AMV569" s="21">
        <f t="shared" si="232"/>
        <v>5655698.4100000001</v>
      </c>
      <c r="AMW569" s="21">
        <f t="shared" si="232"/>
        <v>6011843.7599999998</v>
      </c>
      <c r="AMX569" s="21">
        <f t="shared" si="947"/>
        <v>1509917.05</v>
      </c>
      <c r="AMY569" s="21">
        <f t="shared" si="233"/>
        <v>1364550.82</v>
      </c>
      <c r="AMZ569" s="21">
        <f t="shared" si="233"/>
        <v>1300566.82</v>
      </c>
      <c r="ANA569" s="23"/>
      <c r="ANB569" s="23"/>
      <c r="ANC569" s="23"/>
      <c r="AND569" s="21">
        <f t="shared" si="948"/>
        <v>0</v>
      </c>
      <c r="ANE569" s="21">
        <f t="shared" si="949"/>
        <v>0</v>
      </c>
      <c r="ANF569" s="21">
        <f t="shared" si="950"/>
        <v>0</v>
      </c>
      <c r="ANG569" s="21">
        <f t="shared" si="951"/>
        <v>0</v>
      </c>
      <c r="ANH569" s="21">
        <f t="shared" si="952"/>
        <v>0</v>
      </c>
      <c r="ANI569" s="21">
        <f t="shared" si="953"/>
        <v>0</v>
      </c>
      <c r="ANJ569" s="21">
        <f t="shared" si="954"/>
        <v>139322.66</v>
      </c>
      <c r="ANK569" s="21">
        <f t="shared" si="955"/>
        <v>135649.28</v>
      </c>
      <c r="ANL569" s="21">
        <f t="shared" si="956"/>
        <v>147123.81</v>
      </c>
      <c r="ANM569" s="21">
        <f t="shared" si="957"/>
        <v>62038.33</v>
      </c>
      <c r="ANN569" s="21">
        <f t="shared" si="958"/>
        <v>81853.66</v>
      </c>
      <c r="ANO569" s="21">
        <f t="shared" si="959"/>
        <v>80281.990000000005</v>
      </c>
      <c r="ANP569" s="21">
        <f t="shared" si="960"/>
        <v>0</v>
      </c>
      <c r="ANQ569" s="21">
        <f t="shared" si="234"/>
        <v>0</v>
      </c>
      <c r="ANR569" s="21">
        <f t="shared" si="234"/>
        <v>0</v>
      </c>
      <c r="ANS569" s="21">
        <f t="shared" si="961"/>
        <v>0</v>
      </c>
      <c r="ANT569" s="21">
        <f t="shared" si="235"/>
        <v>0</v>
      </c>
      <c r="ANU569" s="21">
        <f t="shared" si="235"/>
        <v>0</v>
      </c>
      <c r="ANV569" s="23">
        <v>38</v>
      </c>
      <c r="ANW569" s="23">
        <v>31</v>
      </c>
      <c r="ANX569" s="23">
        <v>31</v>
      </c>
      <c r="ANY569" s="21">
        <f t="shared" si="962"/>
        <v>4728606</v>
      </c>
      <c r="ANZ569" s="21">
        <f t="shared" si="963"/>
        <v>3894840</v>
      </c>
      <c r="AOA569" s="21">
        <f t="shared" si="964"/>
        <v>3952128</v>
      </c>
      <c r="AOB569" s="21">
        <f t="shared" si="965"/>
        <v>3036711.86</v>
      </c>
      <c r="AOC569" s="21">
        <f t="shared" si="966"/>
        <v>2520717.5699999998</v>
      </c>
      <c r="AOD569" s="21">
        <f t="shared" si="967"/>
        <v>2572363.5699999998</v>
      </c>
      <c r="AOE569" s="21">
        <f t="shared" si="968"/>
        <v>124907.26</v>
      </c>
      <c r="AOF569" s="21">
        <f t="shared" si="969"/>
        <v>132469.10999999999</v>
      </c>
      <c r="AOG569" s="21">
        <f t="shared" si="970"/>
        <v>141478.51999999999</v>
      </c>
      <c r="AOH569" s="21">
        <f t="shared" si="971"/>
        <v>28908.9</v>
      </c>
      <c r="AOI569" s="21">
        <f t="shared" si="972"/>
        <v>32667.32</v>
      </c>
      <c r="AOJ569" s="21">
        <f t="shared" si="973"/>
        <v>31173.72</v>
      </c>
      <c r="AOK569" s="21">
        <f t="shared" si="974"/>
        <v>4746475.88</v>
      </c>
      <c r="AOL569" s="21">
        <f t="shared" si="236"/>
        <v>4106542.41</v>
      </c>
      <c r="AOM569" s="21">
        <f t="shared" si="236"/>
        <v>4385834.12</v>
      </c>
      <c r="AON569" s="21">
        <f t="shared" si="975"/>
        <v>1098538.2</v>
      </c>
      <c r="AOO569" s="21">
        <f t="shared" si="237"/>
        <v>1012686.92</v>
      </c>
      <c r="AOP569" s="21">
        <f t="shared" si="237"/>
        <v>966385.32</v>
      </c>
      <c r="AOQ569" s="23"/>
      <c r="AOR569" s="23"/>
      <c r="AOS569" s="23"/>
      <c r="AOT569" s="21">
        <f t="shared" si="976"/>
        <v>0</v>
      </c>
      <c r="AOU569" s="21">
        <f t="shared" si="977"/>
        <v>0</v>
      </c>
      <c r="AOV569" s="21">
        <f t="shared" si="978"/>
        <v>0</v>
      </c>
      <c r="AOW569" s="21">
        <f t="shared" si="979"/>
        <v>0</v>
      </c>
      <c r="AOX569" s="21">
        <f t="shared" si="980"/>
        <v>0</v>
      </c>
      <c r="AOY569" s="21">
        <f t="shared" si="981"/>
        <v>0</v>
      </c>
      <c r="AOZ569" s="21">
        <f t="shared" si="982"/>
        <v>124898.26</v>
      </c>
      <c r="APA569" s="21">
        <f t="shared" si="983"/>
        <v>131311.97</v>
      </c>
      <c r="APB569" s="21">
        <f t="shared" si="984"/>
        <v>139428.32999999999</v>
      </c>
      <c r="APC569" s="21">
        <f t="shared" si="985"/>
        <v>41977.15</v>
      </c>
      <c r="APD569" s="21">
        <f t="shared" si="986"/>
        <v>36652.370000000003</v>
      </c>
      <c r="APE569" s="21">
        <f t="shared" si="987"/>
        <v>34669.01</v>
      </c>
      <c r="APF569" s="21">
        <f t="shared" si="988"/>
        <v>0</v>
      </c>
      <c r="APG569" s="21">
        <f t="shared" si="238"/>
        <v>0</v>
      </c>
      <c r="APH569" s="21">
        <f t="shared" si="238"/>
        <v>0</v>
      </c>
      <c r="API569" s="21">
        <f t="shared" si="989"/>
        <v>0</v>
      </c>
      <c r="APJ569" s="21">
        <f t="shared" si="239"/>
        <v>0</v>
      </c>
      <c r="APK569" s="21">
        <f t="shared" si="239"/>
        <v>0</v>
      </c>
      <c r="APL569" s="23"/>
      <c r="APM569" s="23"/>
      <c r="APN569" s="23"/>
      <c r="APO569" s="21">
        <f t="shared" si="990"/>
        <v>0</v>
      </c>
      <c r="APP569" s="21">
        <f t="shared" si="991"/>
        <v>0</v>
      </c>
      <c r="APQ569" s="21">
        <f t="shared" si="992"/>
        <v>0</v>
      </c>
      <c r="APR569" s="21">
        <f t="shared" si="993"/>
        <v>0</v>
      </c>
      <c r="APS569" s="21">
        <f t="shared" si="994"/>
        <v>0</v>
      </c>
      <c r="APT569" s="21">
        <f t="shared" si="995"/>
        <v>0</v>
      </c>
      <c r="APU569" s="21">
        <f t="shared" si="996"/>
        <v>124845.09</v>
      </c>
      <c r="APV569" s="21">
        <f t="shared" si="997"/>
        <v>130365.82</v>
      </c>
      <c r="APW569" s="21">
        <f t="shared" si="998"/>
        <v>137748.91</v>
      </c>
      <c r="APX569" s="21">
        <f t="shared" si="999"/>
        <v>36710.07</v>
      </c>
      <c r="APY569" s="21">
        <f t="shared" si="1000"/>
        <v>32851.79</v>
      </c>
      <c r="APZ569" s="21">
        <f t="shared" si="1001"/>
        <v>31357.87</v>
      </c>
      <c r="AQA569" s="21">
        <f t="shared" si="1002"/>
        <v>0</v>
      </c>
      <c r="AQB569" s="21">
        <f t="shared" si="240"/>
        <v>0</v>
      </c>
      <c r="AQC569" s="21">
        <f t="shared" si="240"/>
        <v>0</v>
      </c>
      <c r="AQD569" s="21">
        <f t="shared" si="1003"/>
        <v>0</v>
      </c>
      <c r="AQE569" s="21">
        <f t="shared" si="241"/>
        <v>0</v>
      </c>
      <c r="AQF569" s="21">
        <f t="shared" si="241"/>
        <v>0</v>
      </c>
      <c r="AQG569" s="23">
        <v>45</v>
      </c>
      <c r="AQH569" s="23">
        <v>49</v>
      </c>
      <c r="AQI569" s="23">
        <v>49</v>
      </c>
      <c r="AQJ569" s="21">
        <f t="shared" si="1004"/>
        <v>5599665</v>
      </c>
      <c r="AQK569" s="21">
        <f t="shared" si="1005"/>
        <v>6156360</v>
      </c>
      <c r="AQL569" s="21">
        <f t="shared" si="1006"/>
        <v>6246912</v>
      </c>
      <c r="AQM569" s="21">
        <f t="shared" si="1007"/>
        <v>3596106.15</v>
      </c>
      <c r="AQN569" s="21">
        <f t="shared" si="1008"/>
        <v>3984360.03</v>
      </c>
      <c r="AQO569" s="21">
        <f t="shared" si="1009"/>
        <v>4065994.03</v>
      </c>
      <c r="AQP569" s="21">
        <f t="shared" si="1010"/>
        <v>124925.4</v>
      </c>
      <c r="AQQ569" s="21">
        <f t="shared" si="1011"/>
        <v>132164.37</v>
      </c>
      <c r="AQR569" s="21">
        <f t="shared" si="1012"/>
        <v>140937.04999999999</v>
      </c>
      <c r="AQS569" s="21">
        <f t="shared" si="1013"/>
        <v>29455.03</v>
      </c>
      <c r="AQT569" s="21">
        <f t="shared" si="1014"/>
        <v>30794.15</v>
      </c>
      <c r="AQU569" s="21">
        <f t="shared" si="1015"/>
        <v>29663.16</v>
      </c>
      <c r="AQV569" s="21">
        <f t="shared" si="1016"/>
        <v>5621643</v>
      </c>
      <c r="AQW569" s="21">
        <f t="shared" si="242"/>
        <v>6476054.1299999999</v>
      </c>
      <c r="AQX569" s="21">
        <f t="shared" si="242"/>
        <v>6905915.4500000002</v>
      </c>
      <c r="AQY569" s="21">
        <f t="shared" si="1017"/>
        <v>1325476.3500000001</v>
      </c>
      <c r="AQZ569" s="21">
        <f t="shared" si="243"/>
        <v>1508913.35</v>
      </c>
      <c r="ARA569" s="21">
        <f t="shared" si="243"/>
        <v>1453494.84</v>
      </c>
      <c r="ARB569" s="23"/>
      <c r="ARC569" s="23"/>
      <c r="ARD569" s="23"/>
      <c r="ARE569" s="21">
        <f t="shared" si="1018"/>
        <v>0</v>
      </c>
      <c r="ARF569" s="21">
        <f t="shared" si="1019"/>
        <v>0</v>
      </c>
      <c r="ARG569" s="21">
        <f t="shared" si="1020"/>
        <v>0</v>
      </c>
      <c r="ARH569" s="21">
        <f t="shared" si="1021"/>
        <v>0</v>
      </c>
      <c r="ARI569" s="21">
        <f t="shared" si="1022"/>
        <v>0</v>
      </c>
      <c r="ARJ569" s="21">
        <f t="shared" si="1023"/>
        <v>0</v>
      </c>
      <c r="ARK569" s="21">
        <f t="shared" si="1024"/>
        <v>138579.53</v>
      </c>
      <c r="ARL569" s="21">
        <f t="shared" si="1025"/>
        <v>129901.68</v>
      </c>
      <c r="ARM569" s="21">
        <f t="shared" si="1026"/>
        <v>136926.73000000001</v>
      </c>
      <c r="ARN569" s="21">
        <f t="shared" si="1027"/>
        <v>40705.11</v>
      </c>
      <c r="ARO569" s="21">
        <f t="shared" si="1028"/>
        <v>30027.88</v>
      </c>
      <c r="ARP569" s="21">
        <f t="shared" si="1029"/>
        <v>28550.95</v>
      </c>
      <c r="ARQ569" s="21">
        <f t="shared" si="1030"/>
        <v>0</v>
      </c>
      <c r="ARR569" s="21">
        <f t="shared" si="244"/>
        <v>0</v>
      </c>
      <c r="ARS569" s="21">
        <f t="shared" si="244"/>
        <v>0</v>
      </c>
      <c r="ART569" s="21">
        <f t="shared" si="1031"/>
        <v>0</v>
      </c>
      <c r="ARU569" s="21">
        <f t="shared" si="245"/>
        <v>0</v>
      </c>
      <c r="ARV569" s="21">
        <f t="shared" si="245"/>
        <v>0</v>
      </c>
      <c r="ARW569" s="23"/>
      <c r="ARX569" s="23"/>
      <c r="ARY569" s="23"/>
      <c r="ARZ569" s="21">
        <f t="shared" si="1032"/>
        <v>0</v>
      </c>
      <c r="ASA569" s="21">
        <f t="shared" si="1033"/>
        <v>0</v>
      </c>
      <c r="ASB569" s="21">
        <f t="shared" si="1034"/>
        <v>0</v>
      </c>
      <c r="ASC569" s="21">
        <f t="shared" si="1035"/>
        <v>0</v>
      </c>
      <c r="ASD569" s="21">
        <f t="shared" si="1036"/>
        <v>0</v>
      </c>
      <c r="ASE569" s="21">
        <f t="shared" si="1037"/>
        <v>0</v>
      </c>
      <c r="ASF569" s="21">
        <f t="shared" si="1038"/>
        <v>124825.39</v>
      </c>
      <c r="ASG569" s="21">
        <f t="shared" si="1039"/>
        <v>130442.78</v>
      </c>
      <c r="ASH569" s="21">
        <f t="shared" si="1040"/>
        <v>137885.29999999999</v>
      </c>
      <c r="ASI569" s="21">
        <f t="shared" si="1041"/>
        <v>30981.42</v>
      </c>
      <c r="ASJ569" s="21">
        <f t="shared" si="1042"/>
        <v>33947.980000000003</v>
      </c>
      <c r="ASK569" s="21">
        <f t="shared" si="1043"/>
        <v>32023.45</v>
      </c>
      <c r="ASL569" s="21">
        <f t="shared" si="1044"/>
        <v>0</v>
      </c>
      <c r="ASM569" s="21">
        <f t="shared" si="246"/>
        <v>0</v>
      </c>
      <c r="ASN569" s="21">
        <f t="shared" si="246"/>
        <v>0</v>
      </c>
      <c r="ASO569" s="21">
        <f t="shared" si="1045"/>
        <v>0</v>
      </c>
      <c r="ASP569" s="21">
        <f t="shared" si="247"/>
        <v>0</v>
      </c>
      <c r="ASQ569" s="21">
        <f t="shared" si="247"/>
        <v>0</v>
      </c>
      <c r="ASR569" s="23">
        <v>26</v>
      </c>
      <c r="ASS569" s="23">
        <v>28</v>
      </c>
      <c r="AST569" s="23">
        <v>28</v>
      </c>
      <c r="ASU569" s="21">
        <f t="shared" si="1046"/>
        <v>3235362</v>
      </c>
      <c r="ASV569" s="21">
        <f t="shared" si="1047"/>
        <v>3517920</v>
      </c>
      <c r="ASW569" s="21">
        <f t="shared" si="1048"/>
        <v>3569664</v>
      </c>
      <c r="ASX569" s="21">
        <f t="shared" si="1049"/>
        <v>2077750.22</v>
      </c>
      <c r="ASY569" s="21">
        <f t="shared" si="1050"/>
        <v>2276777.16</v>
      </c>
      <c r="ASZ569" s="21">
        <f t="shared" si="1051"/>
        <v>2323425.16</v>
      </c>
      <c r="ATA569" s="21">
        <f t="shared" si="1052"/>
        <v>124853.73</v>
      </c>
      <c r="ATB569" s="21">
        <f t="shared" si="1053"/>
        <v>130849.28</v>
      </c>
      <c r="ATC569" s="21">
        <f t="shared" si="1054"/>
        <v>138606.51</v>
      </c>
      <c r="ATD569" s="21">
        <f t="shared" si="1055"/>
        <v>31943.02</v>
      </c>
      <c r="ATE569" s="21">
        <f t="shared" si="1056"/>
        <v>28984.12</v>
      </c>
      <c r="ATF569" s="21">
        <f t="shared" si="1057"/>
        <v>27612.49</v>
      </c>
      <c r="ATG569" s="21">
        <f t="shared" si="1058"/>
        <v>3246196.98</v>
      </c>
      <c r="ATH569" s="21">
        <f t="shared" si="248"/>
        <v>3663779.8399999999</v>
      </c>
      <c r="ATI569" s="21">
        <f t="shared" si="248"/>
        <v>3880982.28</v>
      </c>
      <c r="ATJ569" s="21">
        <f t="shared" si="1059"/>
        <v>830518.52</v>
      </c>
      <c r="ATK569" s="21">
        <f t="shared" si="249"/>
        <v>811555.36</v>
      </c>
      <c r="ATL569" s="21">
        <f t="shared" si="249"/>
        <v>773149.72</v>
      </c>
      <c r="ATM569" s="23">
        <v>22</v>
      </c>
      <c r="ATN569" s="23">
        <v>25</v>
      </c>
      <c r="ATO569" s="23">
        <v>25</v>
      </c>
      <c r="ATP569" s="21">
        <f t="shared" si="1060"/>
        <v>2737614</v>
      </c>
      <c r="ATQ569" s="21">
        <f t="shared" si="1061"/>
        <v>3141000</v>
      </c>
      <c r="ATR569" s="21">
        <f t="shared" si="1062"/>
        <v>3187200</v>
      </c>
      <c r="ATS569" s="21">
        <f t="shared" si="1063"/>
        <v>1758096.34</v>
      </c>
      <c r="ATT569" s="21">
        <f t="shared" si="1064"/>
        <v>2032836.75</v>
      </c>
      <c r="ATU569" s="21">
        <f t="shared" si="1065"/>
        <v>2074486.75</v>
      </c>
      <c r="ATV569" s="21">
        <f t="shared" si="1066"/>
        <v>124857.54</v>
      </c>
      <c r="ATW569" s="21">
        <f t="shared" si="1067"/>
        <v>130719.49</v>
      </c>
      <c r="ATX569" s="21">
        <f t="shared" si="1068"/>
        <v>138376.74</v>
      </c>
      <c r="ATY569" s="21">
        <f t="shared" si="1069"/>
        <v>33879.85</v>
      </c>
      <c r="ATZ569" s="21">
        <f t="shared" si="1070"/>
        <v>32829.03</v>
      </c>
      <c r="AUA569" s="21">
        <f t="shared" si="1071"/>
        <v>30976.29</v>
      </c>
      <c r="AUB569" s="21">
        <f t="shared" si="1072"/>
        <v>2746865.88</v>
      </c>
      <c r="AUC569" s="21">
        <f t="shared" si="250"/>
        <v>3267987.25</v>
      </c>
      <c r="AUD569" s="21">
        <f t="shared" si="250"/>
        <v>3459418.5</v>
      </c>
      <c r="AUE569" s="21">
        <f t="shared" si="1073"/>
        <v>745356.7</v>
      </c>
      <c r="AUF569" s="21">
        <f t="shared" si="251"/>
        <v>820725.75</v>
      </c>
      <c r="AUG569" s="21">
        <f t="shared" si="251"/>
        <v>774407.25</v>
      </c>
      <c r="AUH569" s="23">
        <v>28</v>
      </c>
      <c r="AUI569" s="23">
        <v>32</v>
      </c>
      <c r="AUJ569" s="23">
        <v>32</v>
      </c>
      <c r="AUK569" s="21">
        <f t="shared" si="1074"/>
        <v>3484236</v>
      </c>
      <c r="AUL569" s="21">
        <f t="shared" si="1075"/>
        <v>4020480</v>
      </c>
      <c r="AUM569" s="21">
        <f t="shared" si="1076"/>
        <v>4079616</v>
      </c>
      <c r="AUN569" s="21">
        <f t="shared" si="1077"/>
        <v>2237577.16</v>
      </c>
      <c r="AUO569" s="21">
        <f t="shared" si="1078"/>
        <v>2602031.04</v>
      </c>
      <c r="AUP569" s="21">
        <f t="shared" si="1079"/>
        <v>2655343.04</v>
      </c>
      <c r="AUQ569" s="21">
        <f t="shared" si="1080"/>
        <v>124842.05</v>
      </c>
      <c r="AUR569" s="21">
        <f t="shared" si="1081"/>
        <v>130630.17</v>
      </c>
      <c r="AUS569" s="21">
        <f t="shared" si="1082"/>
        <v>138218.48000000001</v>
      </c>
      <c r="AUT569" s="21">
        <f t="shared" si="1083"/>
        <v>32439.38</v>
      </c>
      <c r="AUU569" s="21">
        <f t="shared" si="1084"/>
        <v>32919.839999999997</v>
      </c>
      <c r="AUV569" s="21">
        <f t="shared" si="1085"/>
        <v>31366.06</v>
      </c>
      <c r="AUW569" s="21">
        <f t="shared" si="1086"/>
        <v>3495577.4</v>
      </c>
      <c r="AUX569" s="21">
        <f t="shared" si="252"/>
        <v>4180165.44</v>
      </c>
      <c r="AUY569" s="21">
        <f t="shared" si="252"/>
        <v>4422991.3600000003</v>
      </c>
      <c r="AUZ569" s="21">
        <f t="shared" si="1087"/>
        <v>908302.64</v>
      </c>
      <c r="AVA569" s="21">
        <f t="shared" si="253"/>
        <v>1053434.8799999999</v>
      </c>
      <c r="AVB569" s="21">
        <f t="shared" si="253"/>
        <v>1003713.92</v>
      </c>
      <c r="AVC569" s="41">
        <f t="shared" si="1088"/>
        <v>718</v>
      </c>
      <c r="AVD569" s="41">
        <f t="shared" si="254"/>
        <v>687</v>
      </c>
      <c r="AVE569" s="41">
        <f t="shared" si="254"/>
        <v>687</v>
      </c>
      <c r="AVF569" s="21">
        <f t="shared" si="254"/>
        <v>89345766</v>
      </c>
      <c r="AVG569" s="21">
        <f t="shared" si="254"/>
        <v>86314680</v>
      </c>
      <c r="AVH569" s="21">
        <f t="shared" si="254"/>
        <v>87584256</v>
      </c>
      <c r="AVI569" s="21">
        <f t="shared" si="254"/>
        <v>57377871.460000001</v>
      </c>
      <c r="AVJ569" s="21">
        <f t="shared" si="254"/>
        <v>55862353.890000001</v>
      </c>
      <c r="AVK569" s="21">
        <f t="shared" si="254"/>
        <v>57006895.890000001</v>
      </c>
      <c r="AVL569" s="21"/>
      <c r="AVM569" s="21"/>
      <c r="AVN569" s="21"/>
      <c r="AVO569" s="21"/>
      <c r="AVP569" s="21"/>
      <c r="AVQ569" s="21"/>
      <c r="AVR569" s="21">
        <f t="shared" si="255"/>
        <v>89761556.420000002</v>
      </c>
      <c r="AVS569" s="21">
        <f t="shared" si="255"/>
        <v>90092130.680000007</v>
      </c>
      <c r="AVT569" s="21">
        <f t="shared" si="255"/>
        <v>95573957.560000002</v>
      </c>
      <c r="AVU569" s="21">
        <f t="shared" si="255"/>
        <v>24876912.879999999</v>
      </c>
      <c r="AVV569" s="21">
        <f t="shared" si="255"/>
        <v>22440690.300000001</v>
      </c>
      <c r="AVW569" s="21">
        <f t="shared" si="255"/>
        <v>21540217.879999999</v>
      </c>
    </row>
    <row r="570" spans="1:1271" ht="86.25" customHeight="1">
      <c r="A570" s="22" t="s">
        <v>76</v>
      </c>
      <c r="B570" s="22" t="s">
        <v>81</v>
      </c>
      <c r="C570" s="5"/>
      <c r="D570" s="113"/>
      <c r="E570" s="96"/>
      <c r="F570" s="29">
        <f t="shared" si="256"/>
        <v>272227</v>
      </c>
      <c r="G570" s="29">
        <f t="shared" si="256"/>
        <v>274890</v>
      </c>
      <c r="H570" s="29">
        <f t="shared" si="256"/>
        <v>278975</v>
      </c>
      <c r="I570" s="21">
        <f t="shared" si="257"/>
        <v>108999</v>
      </c>
      <c r="J570" s="21">
        <f t="shared" si="257"/>
        <v>111169</v>
      </c>
      <c r="K570" s="21">
        <f t="shared" si="257"/>
        <v>113752</v>
      </c>
      <c r="L570" s="23"/>
      <c r="M570" s="23"/>
      <c r="N570" s="23"/>
      <c r="O570" s="21">
        <f t="shared" si="258"/>
        <v>0</v>
      </c>
      <c r="P570" s="21">
        <f t="shared" si="259"/>
        <v>0</v>
      </c>
      <c r="Q570" s="21">
        <f t="shared" si="260"/>
        <v>0</v>
      </c>
      <c r="R570" s="21">
        <f t="shared" si="261"/>
        <v>0</v>
      </c>
      <c r="S570" s="21">
        <f t="shared" si="262"/>
        <v>0</v>
      </c>
      <c r="T570" s="21">
        <f t="shared" si="263"/>
        <v>0</v>
      </c>
      <c r="U570" s="21">
        <f t="shared" si="264"/>
        <v>282065.71999999997</v>
      </c>
      <c r="V570" s="21">
        <f t="shared" si="265"/>
        <v>289906.3</v>
      </c>
      <c r="W570" s="21">
        <f t="shared" si="266"/>
        <v>309727.23</v>
      </c>
      <c r="X570" s="21">
        <f t="shared" si="267"/>
        <v>30935.759999999998</v>
      </c>
      <c r="Y570" s="21">
        <f t="shared" si="268"/>
        <v>52427.63</v>
      </c>
      <c r="Z570" s="21">
        <f t="shared" si="269"/>
        <v>49516.67</v>
      </c>
      <c r="AA570" s="21">
        <f t="shared" si="270"/>
        <v>0</v>
      </c>
      <c r="AB570" s="21">
        <f t="shared" si="133"/>
        <v>0</v>
      </c>
      <c r="AC570" s="21">
        <f t="shared" si="133"/>
        <v>0</v>
      </c>
      <c r="AD570" s="21">
        <f t="shared" si="271"/>
        <v>0</v>
      </c>
      <c r="AE570" s="21">
        <f t="shared" si="134"/>
        <v>0</v>
      </c>
      <c r="AF570" s="21">
        <f t="shared" si="134"/>
        <v>0</v>
      </c>
      <c r="AG570" s="23"/>
      <c r="AH570" s="23"/>
      <c r="AI570" s="23"/>
      <c r="AJ570" s="21">
        <f t="shared" si="272"/>
        <v>0</v>
      </c>
      <c r="AK570" s="21">
        <f t="shared" si="273"/>
        <v>0</v>
      </c>
      <c r="AL570" s="21">
        <f t="shared" si="274"/>
        <v>0</v>
      </c>
      <c r="AM570" s="21">
        <f t="shared" si="275"/>
        <v>0</v>
      </c>
      <c r="AN570" s="21">
        <f t="shared" si="276"/>
        <v>0</v>
      </c>
      <c r="AO570" s="21">
        <f t="shared" si="277"/>
        <v>0</v>
      </c>
      <c r="AP570" s="21">
        <f t="shared" si="278"/>
        <v>310885.26</v>
      </c>
      <c r="AQ570" s="21">
        <f t="shared" si="279"/>
        <v>289076.57</v>
      </c>
      <c r="AR570" s="21">
        <f t="shared" si="280"/>
        <v>308252.21999999997</v>
      </c>
      <c r="AS570" s="21">
        <f t="shared" si="281"/>
        <v>48169.33</v>
      </c>
      <c r="AT570" s="21">
        <f t="shared" si="282"/>
        <v>48815.96</v>
      </c>
      <c r="AU570" s="21">
        <f t="shared" si="283"/>
        <v>47222.97</v>
      </c>
      <c r="AV570" s="21">
        <f t="shared" si="284"/>
        <v>0</v>
      </c>
      <c r="AW570" s="21">
        <f t="shared" si="135"/>
        <v>0</v>
      </c>
      <c r="AX570" s="21">
        <f t="shared" si="135"/>
        <v>0</v>
      </c>
      <c r="AY570" s="21">
        <f t="shared" si="285"/>
        <v>0</v>
      </c>
      <c r="AZ570" s="21">
        <f t="shared" si="136"/>
        <v>0</v>
      </c>
      <c r="BA570" s="21">
        <f t="shared" si="136"/>
        <v>0</v>
      </c>
      <c r="BB570" s="23"/>
      <c r="BC570" s="23"/>
      <c r="BD570" s="23"/>
      <c r="BE570" s="21">
        <f t="shared" si="286"/>
        <v>0</v>
      </c>
      <c r="BF570" s="21">
        <f t="shared" si="287"/>
        <v>0</v>
      </c>
      <c r="BG570" s="21">
        <f t="shared" si="288"/>
        <v>0</v>
      </c>
      <c r="BH570" s="21">
        <f t="shared" si="289"/>
        <v>0</v>
      </c>
      <c r="BI570" s="21">
        <f t="shared" si="290"/>
        <v>0</v>
      </c>
      <c r="BJ570" s="21">
        <f t="shared" si="291"/>
        <v>0</v>
      </c>
      <c r="BK570" s="21">
        <f t="shared" si="292"/>
        <v>273301.65000000002</v>
      </c>
      <c r="BL570" s="21">
        <f t="shared" si="293"/>
        <v>290223.96000000002</v>
      </c>
      <c r="BM570" s="21">
        <f t="shared" si="294"/>
        <v>310291.23</v>
      </c>
      <c r="BN570" s="21">
        <f t="shared" si="295"/>
        <v>40296.370000000003</v>
      </c>
      <c r="BO570" s="21">
        <f t="shared" si="296"/>
        <v>47955.13</v>
      </c>
      <c r="BP570" s="21">
        <f t="shared" si="297"/>
        <v>45030.86</v>
      </c>
      <c r="BQ570" s="21">
        <f t="shared" si="298"/>
        <v>0</v>
      </c>
      <c r="BR570" s="21">
        <f t="shared" si="137"/>
        <v>0</v>
      </c>
      <c r="BS570" s="21">
        <f t="shared" si="137"/>
        <v>0</v>
      </c>
      <c r="BT570" s="21">
        <f t="shared" si="299"/>
        <v>0</v>
      </c>
      <c r="BU570" s="21">
        <f t="shared" si="138"/>
        <v>0</v>
      </c>
      <c r="BV570" s="21">
        <f t="shared" si="138"/>
        <v>0</v>
      </c>
      <c r="BW570" s="23"/>
      <c r="BX570" s="23"/>
      <c r="BY570" s="23"/>
      <c r="BZ570" s="21">
        <f t="shared" si="300"/>
        <v>0</v>
      </c>
      <c r="CA570" s="21">
        <f t="shared" si="301"/>
        <v>0</v>
      </c>
      <c r="CB570" s="21">
        <f t="shared" si="302"/>
        <v>0</v>
      </c>
      <c r="CC570" s="21">
        <f t="shared" si="303"/>
        <v>0</v>
      </c>
      <c r="CD570" s="21">
        <f t="shared" si="304"/>
        <v>0</v>
      </c>
      <c r="CE570" s="21">
        <f t="shared" si="305"/>
        <v>0</v>
      </c>
      <c r="CF570" s="21">
        <f t="shared" si="306"/>
        <v>274369.90999999997</v>
      </c>
      <c r="CG570" s="21">
        <f t="shared" si="307"/>
        <v>479065.89</v>
      </c>
      <c r="CH570" s="21">
        <f t="shared" si="308"/>
        <v>16523.93</v>
      </c>
      <c r="CI570" s="21">
        <f t="shared" si="309"/>
        <v>63162.33</v>
      </c>
      <c r="CJ570" s="21">
        <f t="shared" si="310"/>
        <v>54533.04</v>
      </c>
      <c r="CK570" s="21">
        <f t="shared" si="311"/>
        <v>178752.84</v>
      </c>
      <c r="CL570" s="21">
        <f t="shared" si="312"/>
        <v>0</v>
      </c>
      <c r="CM570" s="21">
        <f t="shared" si="139"/>
        <v>0</v>
      </c>
      <c r="CN570" s="21">
        <f t="shared" si="139"/>
        <v>0</v>
      </c>
      <c r="CO570" s="21">
        <f t="shared" si="313"/>
        <v>0</v>
      </c>
      <c r="CP570" s="21">
        <f t="shared" si="140"/>
        <v>0</v>
      </c>
      <c r="CQ570" s="21">
        <f t="shared" si="140"/>
        <v>0</v>
      </c>
      <c r="CR570" s="23"/>
      <c r="CS570" s="23"/>
      <c r="CT570" s="23"/>
      <c r="CU570" s="21">
        <f t="shared" si="314"/>
        <v>0</v>
      </c>
      <c r="CV570" s="21">
        <f t="shared" si="315"/>
        <v>0</v>
      </c>
      <c r="CW570" s="21">
        <f t="shared" si="316"/>
        <v>0</v>
      </c>
      <c r="CX570" s="21">
        <f t="shared" si="317"/>
        <v>0</v>
      </c>
      <c r="CY570" s="21">
        <f t="shared" si="318"/>
        <v>0</v>
      </c>
      <c r="CZ570" s="21">
        <f t="shared" si="319"/>
        <v>0</v>
      </c>
      <c r="DA570" s="21">
        <f t="shared" si="320"/>
        <v>273062.12</v>
      </c>
      <c r="DB570" s="21">
        <f t="shared" si="321"/>
        <v>285776.42</v>
      </c>
      <c r="DC570" s="21">
        <f t="shared" si="322"/>
        <v>302401.90000000002</v>
      </c>
      <c r="DD570" s="21">
        <f t="shared" si="323"/>
        <v>56933.57</v>
      </c>
      <c r="DE570" s="21">
        <f t="shared" si="324"/>
        <v>56805.120000000003</v>
      </c>
      <c r="DF570" s="21">
        <f t="shared" si="325"/>
        <v>54668.93</v>
      </c>
      <c r="DG570" s="21">
        <f t="shared" si="326"/>
        <v>0</v>
      </c>
      <c r="DH570" s="21">
        <f t="shared" si="141"/>
        <v>0</v>
      </c>
      <c r="DI570" s="21">
        <f t="shared" si="141"/>
        <v>0</v>
      </c>
      <c r="DJ570" s="21">
        <f t="shared" si="327"/>
        <v>0</v>
      </c>
      <c r="DK570" s="21">
        <f t="shared" si="142"/>
        <v>0</v>
      </c>
      <c r="DL570" s="21">
        <f t="shared" si="142"/>
        <v>0</v>
      </c>
      <c r="DM570" s="23"/>
      <c r="DN570" s="23"/>
      <c r="DO570" s="23"/>
      <c r="DP570" s="21">
        <f t="shared" si="328"/>
        <v>0</v>
      </c>
      <c r="DQ570" s="21">
        <f t="shared" si="329"/>
        <v>0</v>
      </c>
      <c r="DR570" s="21">
        <f t="shared" si="330"/>
        <v>0</v>
      </c>
      <c r="DS570" s="21">
        <f t="shared" si="331"/>
        <v>0</v>
      </c>
      <c r="DT570" s="21">
        <f t="shared" si="332"/>
        <v>0</v>
      </c>
      <c r="DU570" s="21">
        <f t="shared" si="333"/>
        <v>0</v>
      </c>
      <c r="DV570" s="21">
        <f t="shared" si="334"/>
        <v>273225.43</v>
      </c>
      <c r="DW570" s="21">
        <f t="shared" si="335"/>
        <v>289725.03000000003</v>
      </c>
      <c r="DX570" s="21">
        <f t="shared" si="336"/>
        <v>309406.46000000002</v>
      </c>
      <c r="DY570" s="21">
        <f t="shared" si="337"/>
        <v>60347.79</v>
      </c>
      <c r="DZ570" s="21">
        <f t="shared" si="338"/>
        <v>60563.03</v>
      </c>
      <c r="EA570" s="21">
        <f t="shared" si="339"/>
        <v>58721.67</v>
      </c>
      <c r="EB570" s="21">
        <f t="shared" si="340"/>
        <v>0</v>
      </c>
      <c r="EC570" s="21">
        <f t="shared" si="143"/>
        <v>0</v>
      </c>
      <c r="ED570" s="21">
        <f t="shared" si="143"/>
        <v>0</v>
      </c>
      <c r="EE570" s="21">
        <f t="shared" si="341"/>
        <v>0</v>
      </c>
      <c r="EF570" s="21">
        <f t="shared" si="144"/>
        <v>0</v>
      </c>
      <c r="EG570" s="21">
        <f t="shared" si="144"/>
        <v>0</v>
      </c>
      <c r="EH570" s="23"/>
      <c r="EI570" s="23"/>
      <c r="EJ570" s="23"/>
      <c r="EK570" s="21">
        <f t="shared" si="342"/>
        <v>0</v>
      </c>
      <c r="EL570" s="21">
        <f t="shared" si="343"/>
        <v>0</v>
      </c>
      <c r="EM570" s="21">
        <f t="shared" si="344"/>
        <v>0</v>
      </c>
      <c r="EN570" s="21">
        <f t="shared" si="345"/>
        <v>0</v>
      </c>
      <c r="EO570" s="21">
        <f t="shared" si="346"/>
        <v>0</v>
      </c>
      <c r="EP570" s="21">
        <f t="shared" si="347"/>
        <v>0</v>
      </c>
      <c r="EQ570" s="21">
        <f t="shared" si="348"/>
        <v>0</v>
      </c>
      <c r="ER570" s="21">
        <f t="shared" si="349"/>
        <v>0</v>
      </c>
      <c r="ES570" s="21">
        <f t="shared" si="350"/>
        <v>0</v>
      </c>
      <c r="ET570" s="21">
        <f t="shared" si="351"/>
        <v>0</v>
      </c>
      <c r="EU570" s="21">
        <f t="shared" si="352"/>
        <v>0</v>
      </c>
      <c r="EV570" s="21">
        <f t="shared" si="353"/>
        <v>0</v>
      </c>
      <c r="EW570" s="21">
        <f t="shared" si="354"/>
        <v>0</v>
      </c>
      <c r="EX570" s="21">
        <f t="shared" si="145"/>
        <v>0</v>
      </c>
      <c r="EY570" s="21">
        <f t="shared" si="145"/>
        <v>0</v>
      </c>
      <c r="EZ570" s="21">
        <f t="shared" si="355"/>
        <v>0</v>
      </c>
      <c r="FA570" s="21">
        <f t="shared" si="146"/>
        <v>0</v>
      </c>
      <c r="FB570" s="21">
        <f t="shared" si="146"/>
        <v>0</v>
      </c>
      <c r="FC570" s="23"/>
      <c r="FD570" s="23"/>
      <c r="FE570" s="23"/>
      <c r="FF570" s="21">
        <f t="shared" si="356"/>
        <v>0</v>
      </c>
      <c r="FG570" s="21">
        <f t="shared" si="357"/>
        <v>0</v>
      </c>
      <c r="FH570" s="21">
        <f t="shared" si="358"/>
        <v>0</v>
      </c>
      <c r="FI570" s="21">
        <f t="shared" si="359"/>
        <v>0</v>
      </c>
      <c r="FJ570" s="21">
        <f t="shared" si="360"/>
        <v>0</v>
      </c>
      <c r="FK570" s="21">
        <f t="shared" si="361"/>
        <v>0</v>
      </c>
      <c r="FL570" s="21">
        <f t="shared" si="362"/>
        <v>278903.02</v>
      </c>
      <c r="FM570" s="21">
        <f t="shared" si="363"/>
        <v>285968.67</v>
      </c>
      <c r="FN570" s="21">
        <f t="shared" si="364"/>
        <v>302737.78000000003</v>
      </c>
      <c r="FO570" s="21">
        <f t="shared" si="365"/>
        <v>49443.199999999997</v>
      </c>
      <c r="FP570" s="21">
        <f t="shared" si="366"/>
        <v>45490.51</v>
      </c>
      <c r="FQ570" s="21">
        <f t="shared" si="367"/>
        <v>44170.14</v>
      </c>
      <c r="FR570" s="21">
        <f t="shared" si="368"/>
        <v>0</v>
      </c>
      <c r="FS570" s="21">
        <f t="shared" si="147"/>
        <v>0</v>
      </c>
      <c r="FT570" s="21">
        <f t="shared" si="147"/>
        <v>0</v>
      </c>
      <c r="FU570" s="21">
        <f t="shared" si="369"/>
        <v>0</v>
      </c>
      <c r="FV570" s="21">
        <f t="shared" si="148"/>
        <v>0</v>
      </c>
      <c r="FW570" s="21">
        <f t="shared" si="148"/>
        <v>0</v>
      </c>
      <c r="FX570" s="23"/>
      <c r="FY570" s="23"/>
      <c r="FZ570" s="23"/>
      <c r="GA570" s="21">
        <f t="shared" si="371"/>
        <v>0</v>
      </c>
      <c r="GB570" s="21">
        <f t="shared" si="372"/>
        <v>0</v>
      </c>
      <c r="GC570" s="21">
        <f t="shared" si="373"/>
        <v>0</v>
      </c>
      <c r="GD570" s="21">
        <f t="shared" si="374"/>
        <v>0</v>
      </c>
      <c r="GE570" s="21">
        <f t="shared" si="375"/>
        <v>0</v>
      </c>
      <c r="GF570" s="21">
        <f t="shared" si="376"/>
        <v>0</v>
      </c>
      <c r="GG570" s="21">
        <f t="shared" si="377"/>
        <v>0</v>
      </c>
      <c r="GH570" s="21">
        <f t="shared" si="378"/>
        <v>0</v>
      </c>
      <c r="GI570" s="21">
        <f t="shared" si="379"/>
        <v>0</v>
      </c>
      <c r="GJ570" s="21">
        <f t="shared" si="380"/>
        <v>0</v>
      </c>
      <c r="GK570" s="21">
        <f t="shared" si="381"/>
        <v>0</v>
      </c>
      <c r="GL570" s="21">
        <f t="shared" si="382"/>
        <v>0</v>
      </c>
      <c r="GM570" s="21">
        <f t="shared" si="383"/>
        <v>0</v>
      </c>
      <c r="GN570" s="21">
        <f t="shared" si="150"/>
        <v>0</v>
      </c>
      <c r="GO570" s="21">
        <f t="shared" si="150"/>
        <v>0</v>
      </c>
      <c r="GP570" s="21">
        <f t="shared" si="384"/>
        <v>0</v>
      </c>
      <c r="GQ570" s="21">
        <f t="shared" si="151"/>
        <v>0</v>
      </c>
      <c r="GR570" s="21">
        <f t="shared" si="151"/>
        <v>0</v>
      </c>
      <c r="GS570" s="23"/>
      <c r="GT570" s="23"/>
      <c r="GU570" s="23"/>
      <c r="GV570" s="21">
        <f t="shared" si="385"/>
        <v>0</v>
      </c>
      <c r="GW570" s="21">
        <f t="shared" si="386"/>
        <v>0</v>
      </c>
      <c r="GX570" s="21">
        <f t="shared" si="387"/>
        <v>0</v>
      </c>
      <c r="GY570" s="21">
        <f t="shared" si="388"/>
        <v>0</v>
      </c>
      <c r="GZ570" s="21">
        <f t="shared" si="389"/>
        <v>0</v>
      </c>
      <c r="HA570" s="21">
        <f t="shared" si="390"/>
        <v>0</v>
      </c>
      <c r="HB570" s="21">
        <f t="shared" si="391"/>
        <v>273026.15999999997</v>
      </c>
      <c r="HC570" s="21">
        <f t="shared" si="392"/>
        <v>285521.3</v>
      </c>
      <c r="HD570" s="21">
        <f t="shared" si="393"/>
        <v>301948.42</v>
      </c>
      <c r="HE570" s="21">
        <f t="shared" si="394"/>
        <v>52164.5</v>
      </c>
      <c r="HF570" s="21">
        <f t="shared" si="395"/>
        <v>52293.08</v>
      </c>
      <c r="HG570" s="21">
        <f t="shared" si="396"/>
        <v>50566.44</v>
      </c>
      <c r="HH570" s="21">
        <f t="shared" si="397"/>
        <v>0</v>
      </c>
      <c r="HI570" s="21">
        <f t="shared" si="152"/>
        <v>0</v>
      </c>
      <c r="HJ570" s="21">
        <f t="shared" si="152"/>
        <v>0</v>
      </c>
      <c r="HK570" s="21">
        <f t="shared" si="398"/>
        <v>0</v>
      </c>
      <c r="HL570" s="21">
        <f t="shared" si="153"/>
        <v>0</v>
      </c>
      <c r="HM570" s="21">
        <f t="shared" si="153"/>
        <v>0</v>
      </c>
      <c r="HN570" s="23"/>
      <c r="HO570" s="23"/>
      <c r="HP570" s="23"/>
      <c r="HQ570" s="21">
        <f t="shared" si="399"/>
        <v>0</v>
      </c>
      <c r="HR570" s="21">
        <f t="shared" si="400"/>
        <v>0</v>
      </c>
      <c r="HS570" s="21">
        <f t="shared" si="401"/>
        <v>0</v>
      </c>
      <c r="HT570" s="21">
        <f t="shared" si="402"/>
        <v>0</v>
      </c>
      <c r="HU570" s="21">
        <f t="shared" si="403"/>
        <v>0</v>
      </c>
      <c r="HV570" s="21">
        <f t="shared" si="404"/>
        <v>0</v>
      </c>
      <c r="HW570" s="21">
        <f t="shared" si="405"/>
        <v>280623.92</v>
      </c>
      <c r="HX570" s="21">
        <f t="shared" si="406"/>
        <v>288710.18</v>
      </c>
      <c r="HY570" s="21">
        <f t="shared" si="407"/>
        <v>307603.53999999998</v>
      </c>
      <c r="HZ570" s="21">
        <f t="shared" si="408"/>
        <v>62106.68</v>
      </c>
      <c r="IA570" s="21">
        <f t="shared" si="409"/>
        <v>50823.23</v>
      </c>
      <c r="IB570" s="21">
        <f t="shared" si="410"/>
        <v>48551.199999999997</v>
      </c>
      <c r="IC570" s="21">
        <f t="shared" si="411"/>
        <v>0</v>
      </c>
      <c r="ID570" s="21">
        <f t="shared" si="154"/>
        <v>0</v>
      </c>
      <c r="IE570" s="21">
        <f t="shared" si="154"/>
        <v>0</v>
      </c>
      <c r="IF570" s="21">
        <f t="shared" si="412"/>
        <v>0</v>
      </c>
      <c r="IG570" s="21">
        <f t="shared" si="155"/>
        <v>0</v>
      </c>
      <c r="IH570" s="21">
        <f t="shared" si="155"/>
        <v>0</v>
      </c>
      <c r="II570" s="23"/>
      <c r="IJ570" s="23"/>
      <c r="IK570" s="23"/>
      <c r="IL570" s="21">
        <f t="shared" si="413"/>
        <v>0</v>
      </c>
      <c r="IM570" s="21">
        <f>$G570*IJ570</f>
        <v>0</v>
      </c>
      <c r="IN570" s="21">
        <f t="shared" si="415"/>
        <v>0</v>
      </c>
      <c r="IO570" s="21">
        <f t="shared" si="416"/>
        <v>0</v>
      </c>
      <c r="IP570" s="21">
        <f t="shared" si="417"/>
        <v>0</v>
      </c>
      <c r="IQ570" s="21">
        <f t="shared" si="418"/>
        <v>0</v>
      </c>
      <c r="IR570" s="21">
        <f t="shared" si="419"/>
        <v>273151.15000000002</v>
      </c>
      <c r="IS570" s="21">
        <f t="shared" si="420"/>
        <v>286603.59000000003</v>
      </c>
      <c r="IT570" s="21">
        <f t="shared" si="421"/>
        <v>303867.95</v>
      </c>
      <c r="IU570" s="21">
        <f t="shared" si="422"/>
        <v>53903.839999999997</v>
      </c>
      <c r="IV570" s="21">
        <f t="shared" si="423"/>
        <v>47367.17</v>
      </c>
      <c r="IW570" s="21">
        <f t="shared" si="424"/>
        <v>45170</v>
      </c>
      <c r="IX570" s="21">
        <f t="shared" si="425"/>
        <v>0</v>
      </c>
      <c r="IY570" s="21">
        <f t="shared" si="156"/>
        <v>0</v>
      </c>
      <c r="IZ570" s="21">
        <f t="shared" si="156"/>
        <v>0</v>
      </c>
      <c r="JA570" s="21">
        <f t="shared" si="426"/>
        <v>0</v>
      </c>
      <c r="JB570" s="21">
        <f t="shared" si="157"/>
        <v>0</v>
      </c>
      <c r="JC570" s="21">
        <f t="shared" si="157"/>
        <v>0</v>
      </c>
      <c r="JD570" s="23"/>
      <c r="JE570" s="23"/>
      <c r="JF570" s="23"/>
      <c r="JG570" s="21">
        <f t="shared" si="427"/>
        <v>0</v>
      </c>
      <c r="JH570" s="21">
        <f t="shared" si="428"/>
        <v>0</v>
      </c>
      <c r="JI570" s="21">
        <f t="shared" si="429"/>
        <v>0</v>
      </c>
      <c r="JJ570" s="21">
        <f t="shared" si="430"/>
        <v>0</v>
      </c>
      <c r="JK570" s="21">
        <f t="shared" si="431"/>
        <v>0</v>
      </c>
      <c r="JL570" s="21">
        <f t="shared" si="432"/>
        <v>0</v>
      </c>
      <c r="JM570" s="21">
        <f t="shared" si="433"/>
        <v>273169.89</v>
      </c>
      <c r="JN570" s="21">
        <f t="shared" si="434"/>
        <v>285787.48</v>
      </c>
      <c r="JO570" s="21">
        <f t="shared" si="435"/>
        <v>302411.34999999998</v>
      </c>
      <c r="JP570" s="21">
        <f t="shared" si="436"/>
        <v>73694.039999999994</v>
      </c>
      <c r="JQ570" s="21">
        <f t="shared" si="437"/>
        <v>66409.22</v>
      </c>
      <c r="JR570" s="21">
        <f t="shared" si="438"/>
        <v>65284.83</v>
      </c>
      <c r="JS570" s="21">
        <f t="shared" si="439"/>
        <v>0</v>
      </c>
      <c r="JT570" s="21">
        <f t="shared" si="158"/>
        <v>0</v>
      </c>
      <c r="JU570" s="21">
        <f t="shared" si="158"/>
        <v>0</v>
      </c>
      <c r="JV570" s="21">
        <f t="shared" si="440"/>
        <v>0</v>
      </c>
      <c r="JW570" s="21">
        <f t="shared" si="159"/>
        <v>0</v>
      </c>
      <c r="JX570" s="21">
        <f t="shared" si="159"/>
        <v>0</v>
      </c>
      <c r="JY570" s="23"/>
      <c r="JZ570" s="23"/>
      <c r="KA570" s="23"/>
      <c r="KB570" s="21">
        <f t="shared" si="441"/>
        <v>0</v>
      </c>
      <c r="KC570" s="21">
        <f t="shared" si="442"/>
        <v>0</v>
      </c>
      <c r="KD570" s="21">
        <f t="shared" si="443"/>
        <v>0</v>
      </c>
      <c r="KE570" s="21">
        <f t="shared" si="444"/>
        <v>0</v>
      </c>
      <c r="KF570" s="21">
        <f t="shared" si="445"/>
        <v>0</v>
      </c>
      <c r="KG570" s="21">
        <f t="shared" si="446"/>
        <v>0</v>
      </c>
      <c r="KH570" s="21">
        <f t="shared" si="447"/>
        <v>273337.49</v>
      </c>
      <c r="KI570" s="21">
        <f t="shared" si="448"/>
        <v>288963.07</v>
      </c>
      <c r="KJ570" s="21">
        <f t="shared" si="449"/>
        <v>308052.02</v>
      </c>
      <c r="KK570" s="21">
        <f t="shared" si="450"/>
        <v>51780.67</v>
      </c>
      <c r="KL570" s="21">
        <f t="shared" si="451"/>
        <v>45476.25</v>
      </c>
      <c r="KM570" s="21">
        <f t="shared" si="452"/>
        <v>43500.93</v>
      </c>
      <c r="KN570" s="21">
        <f t="shared" si="453"/>
        <v>0</v>
      </c>
      <c r="KO570" s="21">
        <f t="shared" si="160"/>
        <v>0</v>
      </c>
      <c r="KP570" s="21">
        <f t="shared" si="160"/>
        <v>0</v>
      </c>
      <c r="KQ570" s="21">
        <f t="shared" si="454"/>
        <v>0</v>
      </c>
      <c r="KR570" s="21">
        <f t="shared" si="161"/>
        <v>0</v>
      </c>
      <c r="KS570" s="21">
        <f t="shared" si="161"/>
        <v>0</v>
      </c>
      <c r="KT570" s="23"/>
      <c r="KU570" s="23"/>
      <c r="KV570" s="23"/>
      <c r="KW570" s="21">
        <f t="shared" si="455"/>
        <v>0</v>
      </c>
      <c r="KX570" s="21">
        <f t="shared" si="456"/>
        <v>0</v>
      </c>
      <c r="KY570" s="21">
        <f t="shared" si="457"/>
        <v>0</v>
      </c>
      <c r="KZ570" s="21">
        <f t="shared" si="458"/>
        <v>0</v>
      </c>
      <c r="LA570" s="21">
        <f t="shared" si="459"/>
        <v>0</v>
      </c>
      <c r="LB570" s="21">
        <f t="shared" si="460"/>
        <v>0</v>
      </c>
      <c r="LC570" s="21">
        <f t="shared" si="461"/>
        <v>273274.34000000003</v>
      </c>
      <c r="LD570" s="21">
        <f t="shared" si="462"/>
        <v>286999.78999999998</v>
      </c>
      <c r="LE570" s="21">
        <f t="shared" si="463"/>
        <v>304571.07</v>
      </c>
      <c r="LF570" s="21">
        <f t="shared" si="464"/>
        <v>47006.93</v>
      </c>
      <c r="LG570" s="21">
        <f t="shared" si="465"/>
        <v>41190.480000000003</v>
      </c>
      <c r="LH570" s="21">
        <f t="shared" si="466"/>
        <v>39920.080000000002</v>
      </c>
      <c r="LI570" s="21">
        <f t="shared" si="467"/>
        <v>0</v>
      </c>
      <c r="LJ570" s="21">
        <f t="shared" si="162"/>
        <v>0</v>
      </c>
      <c r="LK570" s="21">
        <f t="shared" si="162"/>
        <v>0</v>
      </c>
      <c r="LL570" s="21">
        <f t="shared" si="468"/>
        <v>0</v>
      </c>
      <c r="LM570" s="21">
        <f t="shared" si="163"/>
        <v>0</v>
      </c>
      <c r="LN570" s="21">
        <f t="shared" si="163"/>
        <v>0</v>
      </c>
      <c r="LO570" s="23"/>
      <c r="LP570" s="23"/>
      <c r="LQ570" s="23"/>
      <c r="LR570" s="21">
        <f t="shared" si="469"/>
        <v>0</v>
      </c>
      <c r="LS570" s="21">
        <f t="shared" si="470"/>
        <v>0</v>
      </c>
      <c r="LT570" s="21">
        <f t="shared" si="471"/>
        <v>0</v>
      </c>
      <c r="LU570" s="21">
        <f t="shared" si="472"/>
        <v>0</v>
      </c>
      <c r="LV570" s="21">
        <f t="shared" si="473"/>
        <v>0</v>
      </c>
      <c r="LW570" s="21">
        <f t="shared" si="474"/>
        <v>0</v>
      </c>
      <c r="LX570" s="21">
        <f t="shared" si="475"/>
        <v>273192.02</v>
      </c>
      <c r="LY570" s="21">
        <f t="shared" si="476"/>
        <v>287016.17</v>
      </c>
      <c r="LZ570" s="21">
        <f t="shared" si="477"/>
        <v>304597.02</v>
      </c>
      <c r="MA570" s="21">
        <f t="shared" si="478"/>
        <v>62149.4</v>
      </c>
      <c r="MB570" s="21">
        <f t="shared" si="479"/>
        <v>57717.7</v>
      </c>
      <c r="MC570" s="21">
        <f t="shared" si="480"/>
        <v>56147.57</v>
      </c>
      <c r="MD570" s="21">
        <f t="shared" si="481"/>
        <v>0</v>
      </c>
      <c r="ME570" s="21">
        <f t="shared" si="164"/>
        <v>0</v>
      </c>
      <c r="MF570" s="21">
        <f t="shared" si="164"/>
        <v>0</v>
      </c>
      <c r="MG570" s="21">
        <f t="shared" si="482"/>
        <v>0</v>
      </c>
      <c r="MH570" s="21">
        <f t="shared" si="165"/>
        <v>0</v>
      </c>
      <c r="MI570" s="21">
        <f t="shared" si="165"/>
        <v>0</v>
      </c>
      <c r="MJ570" s="23"/>
      <c r="MK570" s="23"/>
      <c r="ML570" s="23"/>
      <c r="MM570" s="21">
        <f t="shared" si="483"/>
        <v>0</v>
      </c>
      <c r="MN570" s="21">
        <f t="shared" si="484"/>
        <v>0</v>
      </c>
      <c r="MO570" s="21">
        <f t="shared" si="485"/>
        <v>0</v>
      </c>
      <c r="MP570" s="21">
        <f t="shared" si="486"/>
        <v>0</v>
      </c>
      <c r="MQ570" s="21">
        <f t="shared" si="487"/>
        <v>0</v>
      </c>
      <c r="MR570" s="21">
        <f t="shared" si="488"/>
        <v>0</v>
      </c>
      <c r="MS570" s="21">
        <f t="shared" si="489"/>
        <v>273237.71999999997</v>
      </c>
      <c r="MT570" s="21">
        <f t="shared" si="490"/>
        <v>288320.02</v>
      </c>
      <c r="MU570" s="21">
        <f t="shared" si="491"/>
        <v>306912.86</v>
      </c>
      <c r="MV570" s="21">
        <f t="shared" si="492"/>
        <v>72543.58</v>
      </c>
      <c r="MW570" s="21">
        <f t="shared" si="493"/>
        <v>65459.29</v>
      </c>
      <c r="MX570" s="21">
        <f t="shared" si="494"/>
        <v>62412.26</v>
      </c>
      <c r="MY570" s="21">
        <f t="shared" si="495"/>
        <v>0</v>
      </c>
      <c r="MZ570" s="21">
        <f t="shared" si="166"/>
        <v>0</v>
      </c>
      <c r="NA570" s="21">
        <f t="shared" si="166"/>
        <v>0</v>
      </c>
      <c r="NB570" s="21">
        <f t="shared" si="496"/>
        <v>0</v>
      </c>
      <c r="NC570" s="21">
        <f t="shared" si="167"/>
        <v>0</v>
      </c>
      <c r="ND570" s="21">
        <f t="shared" si="167"/>
        <v>0</v>
      </c>
      <c r="NE570" s="23"/>
      <c r="NF570" s="23"/>
      <c r="NG570" s="23"/>
      <c r="NH570" s="21">
        <f t="shared" si="497"/>
        <v>0</v>
      </c>
      <c r="NI570" s="21">
        <f t="shared" si="498"/>
        <v>0</v>
      </c>
      <c r="NJ570" s="21">
        <f t="shared" si="499"/>
        <v>0</v>
      </c>
      <c r="NK570" s="21">
        <f t="shared" si="500"/>
        <v>0</v>
      </c>
      <c r="NL570" s="21">
        <f t="shared" si="501"/>
        <v>0</v>
      </c>
      <c r="NM570" s="21">
        <f t="shared" si="502"/>
        <v>0</v>
      </c>
      <c r="NN570" s="21">
        <f t="shared" si="503"/>
        <v>273072.99</v>
      </c>
      <c r="NO570" s="21">
        <f t="shared" si="504"/>
        <v>285191.34999999998</v>
      </c>
      <c r="NP570" s="21">
        <f t="shared" si="505"/>
        <v>301361.42</v>
      </c>
      <c r="NQ570" s="21">
        <f t="shared" si="506"/>
        <v>37685.74</v>
      </c>
      <c r="NR570" s="21">
        <f t="shared" si="507"/>
        <v>41762.550000000003</v>
      </c>
      <c r="NS570" s="21">
        <f t="shared" si="508"/>
        <v>40116.699999999997</v>
      </c>
      <c r="NT570" s="21">
        <f t="shared" si="509"/>
        <v>0</v>
      </c>
      <c r="NU570" s="21">
        <f t="shared" si="168"/>
        <v>0</v>
      </c>
      <c r="NV570" s="21">
        <f t="shared" si="168"/>
        <v>0</v>
      </c>
      <c r="NW570" s="21">
        <f t="shared" si="510"/>
        <v>0</v>
      </c>
      <c r="NX570" s="21">
        <f t="shared" si="169"/>
        <v>0</v>
      </c>
      <c r="NY570" s="21">
        <f t="shared" si="169"/>
        <v>0</v>
      </c>
      <c r="NZ570" s="23"/>
      <c r="OA570" s="23"/>
      <c r="OB570" s="23"/>
      <c r="OC570" s="21">
        <f t="shared" si="511"/>
        <v>0</v>
      </c>
      <c r="OD570" s="21">
        <f t="shared" si="512"/>
        <v>0</v>
      </c>
      <c r="OE570" s="21">
        <f t="shared" si="513"/>
        <v>0</v>
      </c>
      <c r="OF570" s="21">
        <f t="shared" si="514"/>
        <v>0</v>
      </c>
      <c r="OG570" s="21">
        <f t="shared" si="515"/>
        <v>0</v>
      </c>
      <c r="OH570" s="21">
        <f t="shared" si="516"/>
        <v>0</v>
      </c>
      <c r="OI570" s="21">
        <f t="shared" si="517"/>
        <v>273200.87</v>
      </c>
      <c r="OJ570" s="21">
        <f t="shared" si="518"/>
        <v>288824.32000000001</v>
      </c>
      <c r="OK570" s="21">
        <f t="shared" si="519"/>
        <v>307809.14</v>
      </c>
      <c r="OL570" s="21">
        <f t="shared" si="520"/>
        <v>65910.789999999994</v>
      </c>
      <c r="OM570" s="21">
        <f t="shared" si="521"/>
        <v>61233.63</v>
      </c>
      <c r="ON570" s="21">
        <f t="shared" si="522"/>
        <v>59330.9</v>
      </c>
      <c r="OO570" s="21">
        <f t="shared" si="523"/>
        <v>0</v>
      </c>
      <c r="OP570" s="21">
        <f t="shared" si="170"/>
        <v>0</v>
      </c>
      <c r="OQ570" s="21">
        <f t="shared" si="170"/>
        <v>0</v>
      </c>
      <c r="OR570" s="21">
        <f t="shared" si="524"/>
        <v>0</v>
      </c>
      <c r="OS570" s="21">
        <f t="shared" si="171"/>
        <v>0</v>
      </c>
      <c r="OT570" s="21">
        <f t="shared" si="171"/>
        <v>0</v>
      </c>
      <c r="OU570" s="23"/>
      <c r="OV570" s="23"/>
      <c r="OW570" s="23"/>
      <c r="OX570" s="21">
        <f t="shared" si="525"/>
        <v>0</v>
      </c>
      <c r="OY570" s="21">
        <f t="shared" si="526"/>
        <v>0</v>
      </c>
      <c r="OZ570" s="21">
        <f t="shared" si="527"/>
        <v>0</v>
      </c>
      <c r="PA570" s="21">
        <f t="shared" si="528"/>
        <v>0</v>
      </c>
      <c r="PB570" s="21">
        <f t="shared" si="529"/>
        <v>0</v>
      </c>
      <c r="PC570" s="21">
        <f t="shared" si="530"/>
        <v>0</v>
      </c>
      <c r="PD570" s="21">
        <f t="shared" si="531"/>
        <v>273179.07</v>
      </c>
      <c r="PE570" s="21">
        <f t="shared" si="532"/>
        <v>287068.64</v>
      </c>
      <c r="PF570" s="21">
        <f t="shared" si="533"/>
        <v>304679.74</v>
      </c>
      <c r="PG570" s="21">
        <f t="shared" si="534"/>
        <v>52249.89</v>
      </c>
      <c r="PH570" s="21">
        <f t="shared" si="535"/>
        <v>47869.33</v>
      </c>
      <c r="PI570" s="21">
        <f t="shared" si="536"/>
        <v>46524.47</v>
      </c>
      <c r="PJ570" s="21">
        <f t="shared" si="537"/>
        <v>0</v>
      </c>
      <c r="PK570" s="21">
        <f t="shared" si="172"/>
        <v>0</v>
      </c>
      <c r="PL570" s="21">
        <f t="shared" si="172"/>
        <v>0</v>
      </c>
      <c r="PM570" s="21">
        <f t="shared" si="538"/>
        <v>0</v>
      </c>
      <c r="PN570" s="21">
        <f t="shared" si="173"/>
        <v>0</v>
      </c>
      <c r="PO570" s="21">
        <f t="shared" si="173"/>
        <v>0</v>
      </c>
      <c r="PP570" s="23"/>
      <c r="PQ570" s="23"/>
      <c r="PR570" s="23"/>
      <c r="PS570" s="21">
        <f t="shared" si="539"/>
        <v>0</v>
      </c>
      <c r="PT570" s="21">
        <f t="shared" si="540"/>
        <v>0</v>
      </c>
      <c r="PU570" s="21">
        <f t="shared" si="541"/>
        <v>0</v>
      </c>
      <c r="PV570" s="21">
        <f t="shared" si="542"/>
        <v>0</v>
      </c>
      <c r="PW570" s="21">
        <f t="shared" si="543"/>
        <v>0</v>
      </c>
      <c r="PX570" s="21">
        <f t="shared" si="544"/>
        <v>0</v>
      </c>
      <c r="PY570" s="21">
        <f t="shared" si="545"/>
        <v>273311.35999999999</v>
      </c>
      <c r="PZ570" s="21">
        <f t="shared" si="546"/>
        <v>289054.45</v>
      </c>
      <c r="QA570" s="21">
        <f t="shared" si="547"/>
        <v>308210.99</v>
      </c>
      <c r="QB570" s="21">
        <f t="shared" si="548"/>
        <v>59650.48</v>
      </c>
      <c r="QC570" s="21">
        <f t="shared" si="549"/>
        <v>55134.32</v>
      </c>
      <c r="QD570" s="21">
        <f t="shared" si="550"/>
        <v>53353.760000000002</v>
      </c>
      <c r="QE570" s="21">
        <f t="shared" si="551"/>
        <v>0</v>
      </c>
      <c r="QF570" s="21">
        <f t="shared" si="174"/>
        <v>0</v>
      </c>
      <c r="QG570" s="21">
        <f t="shared" si="174"/>
        <v>0</v>
      </c>
      <c r="QH570" s="21">
        <f t="shared" si="552"/>
        <v>0</v>
      </c>
      <c r="QI570" s="21">
        <f t="shared" si="175"/>
        <v>0</v>
      </c>
      <c r="QJ570" s="21">
        <f t="shared" si="175"/>
        <v>0</v>
      </c>
      <c r="QK570" s="23"/>
      <c r="QL570" s="23"/>
      <c r="QM570" s="23"/>
      <c r="QN570" s="21">
        <f t="shared" si="553"/>
        <v>0</v>
      </c>
      <c r="QO570" s="21">
        <f t="shared" si="554"/>
        <v>0</v>
      </c>
      <c r="QP570" s="21">
        <f t="shared" si="555"/>
        <v>0</v>
      </c>
      <c r="QQ570" s="21">
        <f t="shared" si="556"/>
        <v>0</v>
      </c>
      <c r="QR570" s="21">
        <f t="shared" si="557"/>
        <v>0</v>
      </c>
      <c r="QS570" s="21">
        <f t="shared" si="558"/>
        <v>0</v>
      </c>
      <c r="QT570" s="21">
        <f t="shared" si="559"/>
        <v>273121.59999999998</v>
      </c>
      <c r="QU570" s="21">
        <f t="shared" si="560"/>
        <v>286437.38</v>
      </c>
      <c r="QV570" s="21">
        <f t="shared" si="561"/>
        <v>303571.5</v>
      </c>
      <c r="QW570" s="21">
        <f t="shared" si="562"/>
        <v>51481.25</v>
      </c>
      <c r="QX570" s="21">
        <f t="shared" si="563"/>
        <v>51448.89</v>
      </c>
      <c r="QY570" s="21">
        <f t="shared" si="564"/>
        <v>49016.63</v>
      </c>
      <c r="QZ570" s="21">
        <f t="shared" si="565"/>
        <v>0</v>
      </c>
      <c r="RA570" s="21">
        <f t="shared" si="176"/>
        <v>0</v>
      </c>
      <c r="RB570" s="21">
        <f t="shared" si="176"/>
        <v>0</v>
      </c>
      <c r="RC570" s="21">
        <f t="shared" si="566"/>
        <v>0</v>
      </c>
      <c r="RD570" s="21">
        <f t="shared" si="177"/>
        <v>0</v>
      </c>
      <c r="RE570" s="21">
        <f t="shared" si="177"/>
        <v>0</v>
      </c>
      <c r="RF570" s="23"/>
      <c r="RG570" s="23"/>
      <c r="RH570" s="23"/>
      <c r="RI570" s="21">
        <f t="shared" si="567"/>
        <v>0</v>
      </c>
      <c r="RJ570" s="21">
        <f t="shared" si="568"/>
        <v>0</v>
      </c>
      <c r="RK570" s="21">
        <f t="shared" si="569"/>
        <v>0</v>
      </c>
      <c r="RL570" s="21">
        <f t="shared" si="570"/>
        <v>0</v>
      </c>
      <c r="RM570" s="21">
        <f t="shared" si="571"/>
        <v>0</v>
      </c>
      <c r="RN570" s="21">
        <f t="shared" si="572"/>
        <v>0</v>
      </c>
      <c r="RO570" s="21">
        <f t="shared" si="573"/>
        <v>273132.73</v>
      </c>
      <c r="RP570" s="21">
        <f t="shared" si="574"/>
        <v>287652.82</v>
      </c>
      <c r="RQ570" s="21">
        <f t="shared" si="575"/>
        <v>305727.13</v>
      </c>
      <c r="RR570" s="21">
        <f t="shared" si="576"/>
        <v>35123.64</v>
      </c>
      <c r="RS570" s="21">
        <f t="shared" si="577"/>
        <v>38051.71</v>
      </c>
      <c r="RT570" s="21">
        <f t="shared" si="578"/>
        <v>36192.089999999997</v>
      </c>
      <c r="RU570" s="21">
        <f t="shared" si="579"/>
        <v>0</v>
      </c>
      <c r="RV570" s="21">
        <f t="shared" si="178"/>
        <v>0</v>
      </c>
      <c r="RW570" s="21">
        <f t="shared" si="178"/>
        <v>0</v>
      </c>
      <c r="RX570" s="21">
        <f t="shared" si="580"/>
        <v>0</v>
      </c>
      <c r="RY570" s="21">
        <f t="shared" si="179"/>
        <v>0</v>
      </c>
      <c r="RZ570" s="21">
        <f t="shared" si="179"/>
        <v>0</v>
      </c>
      <c r="SA570" s="23"/>
      <c r="SB570" s="23"/>
      <c r="SC570" s="23"/>
      <c r="SD570" s="21">
        <f t="shared" si="581"/>
        <v>0</v>
      </c>
      <c r="SE570" s="21">
        <f t="shared" si="582"/>
        <v>0</v>
      </c>
      <c r="SF570" s="21">
        <f t="shared" si="583"/>
        <v>0</v>
      </c>
      <c r="SG570" s="21">
        <f t="shared" si="584"/>
        <v>0</v>
      </c>
      <c r="SH570" s="21">
        <f t="shared" si="585"/>
        <v>0</v>
      </c>
      <c r="SI570" s="21">
        <f t="shared" si="586"/>
        <v>0</v>
      </c>
      <c r="SJ570" s="21">
        <f t="shared" si="587"/>
        <v>284347.67</v>
      </c>
      <c r="SK570" s="21">
        <f t="shared" si="588"/>
        <v>283323.28999999998</v>
      </c>
      <c r="SL570" s="21">
        <f t="shared" si="589"/>
        <v>298035.71999999997</v>
      </c>
      <c r="SM570" s="21">
        <f t="shared" si="590"/>
        <v>54195.03</v>
      </c>
      <c r="SN570" s="21">
        <f t="shared" si="591"/>
        <v>46882.1</v>
      </c>
      <c r="SO570" s="21">
        <f t="shared" si="592"/>
        <v>44976.46</v>
      </c>
      <c r="SP570" s="21">
        <f t="shared" si="593"/>
        <v>0</v>
      </c>
      <c r="SQ570" s="21">
        <f t="shared" si="180"/>
        <v>0</v>
      </c>
      <c r="SR570" s="21">
        <f t="shared" si="180"/>
        <v>0</v>
      </c>
      <c r="SS570" s="21">
        <f t="shared" si="594"/>
        <v>0</v>
      </c>
      <c r="ST570" s="21">
        <f t="shared" si="181"/>
        <v>0</v>
      </c>
      <c r="SU570" s="21">
        <f t="shared" si="181"/>
        <v>0</v>
      </c>
      <c r="SV570" s="23"/>
      <c r="SW570" s="23"/>
      <c r="SX570" s="23"/>
      <c r="SY570" s="21">
        <f t="shared" si="596"/>
        <v>0</v>
      </c>
      <c r="SZ570" s="21">
        <f t="shared" si="597"/>
        <v>0</v>
      </c>
      <c r="TA570" s="21">
        <f t="shared" si="598"/>
        <v>0</v>
      </c>
      <c r="TB570" s="21">
        <f t="shared" si="599"/>
        <v>0</v>
      </c>
      <c r="TC570" s="21">
        <f t="shared" si="600"/>
        <v>0</v>
      </c>
      <c r="TD570" s="21">
        <f t="shared" si="601"/>
        <v>0</v>
      </c>
      <c r="TE570" s="21">
        <f t="shared" si="602"/>
        <v>292193.63</v>
      </c>
      <c r="TF570" s="21">
        <f t="shared" si="603"/>
        <v>289015.34000000003</v>
      </c>
      <c r="TG570" s="21">
        <f t="shared" si="604"/>
        <v>308145.11</v>
      </c>
      <c r="TH570" s="21">
        <f t="shared" si="605"/>
        <v>57954.45</v>
      </c>
      <c r="TI570" s="21">
        <f t="shared" si="606"/>
        <v>49657.03</v>
      </c>
      <c r="TJ570" s="21">
        <f t="shared" si="607"/>
        <v>48089.440000000002</v>
      </c>
      <c r="TK570" s="21">
        <f t="shared" si="608"/>
        <v>0</v>
      </c>
      <c r="TL570" s="21">
        <f t="shared" si="182"/>
        <v>0</v>
      </c>
      <c r="TM570" s="21">
        <f t="shared" si="182"/>
        <v>0</v>
      </c>
      <c r="TN570" s="21">
        <f t="shared" si="609"/>
        <v>0</v>
      </c>
      <c r="TO570" s="21">
        <f t="shared" si="183"/>
        <v>0</v>
      </c>
      <c r="TP570" s="21">
        <f t="shared" si="183"/>
        <v>0</v>
      </c>
      <c r="TQ570" s="23"/>
      <c r="TR570" s="23"/>
      <c r="TS570" s="23"/>
      <c r="TT570" s="21">
        <f t="shared" si="610"/>
        <v>0</v>
      </c>
      <c r="TU570" s="21">
        <f t="shared" si="611"/>
        <v>0</v>
      </c>
      <c r="TV570" s="21">
        <f t="shared" si="612"/>
        <v>0</v>
      </c>
      <c r="TW570" s="21">
        <f t="shared" si="613"/>
        <v>0</v>
      </c>
      <c r="TX570" s="21">
        <f t="shared" si="614"/>
        <v>0</v>
      </c>
      <c r="TY570" s="21">
        <f t="shared" si="615"/>
        <v>0</v>
      </c>
      <c r="TZ570" s="21">
        <f t="shared" si="616"/>
        <v>293648.09999999998</v>
      </c>
      <c r="UA570" s="21">
        <f t="shared" si="617"/>
        <v>287656.28999999998</v>
      </c>
      <c r="UB570" s="21">
        <f t="shared" si="618"/>
        <v>305736.38</v>
      </c>
      <c r="UC570" s="21">
        <f t="shared" si="619"/>
        <v>59490.89</v>
      </c>
      <c r="UD570" s="21">
        <f t="shared" si="620"/>
        <v>52591.95</v>
      </c>
      <c r="UE570" s="21">
        <f t="shared" si="621"/>
        <v>50407.26</v>
      </c>
      <c r="UF570" s="21">
        <f t="shared" si="622"/>
        <v>0</v>
      </c>
      <c r="UG570" s="21">
        <f t="shared" si="184"/>
        <v>0</v>
      </c>
      <c r="UH570" s="21">
        <f t="shared" si="184"/>
        <v>0</v>
      </c>
      <c r="UI570" s="21">
        <f t="shared" si="623"/>
        <v>0</v>
      </c>
      <c r="UJ570" s="21">
        <f t="shared" si="185"/>
        <v>0</v>
      </c>
      <c r="UK570" s="21">
        <f t="shared" si="185"/>
        <v>0</v>
      </c>
      <c r="UL570" s="23"/>
      <c r="UM570" s="23"/>
      <c r="UN570" s="23"/>
      <c r="UO570" s="21">
        <f t="shared" si="624"/>
        <v>0</v>
      </c>
      <c r="UP570" s="21">
        <f t="shared" si="625"/>
        <v>0</v>
      </c>
      <c r="UQ570" s="21">
        <f t="shared" si="626"/>
        <v>0</v>
      </c>
      <c r="UR570" s="21">
        <f t="shared" si="627"/>
        <v>0</v>
      </c>
      <c r="US570" s="21">
        <f t="shared" si="628"/>
        <v>0</v>
      </c>
      <c r="UT570" s="21">
        <f t="shared" si="629"/>
        <v>0</v>
      </c>
      <c r="UU570" s="21">
        <f t="shared" si="630"/>
        <v>285037.76</v>
      </c>
      <c r="UV570" s="21">
        <f t="shared" si="631"/>
        <v>288730.40999999997</v>
      </c>
      <c r="UW570" s="21">
        <f t="shared" si="632"/>
        <v>307637.15000000002</v>
      </c>
      <c r="UX570" s="21">
        <f t="shared" si="633"/>
        <v>56937.38</v>
      </c>
      <c r="UY570" s="21">
        <f t="shared" si="634"/>
        <v>52055.58</v>
      </c>
      <c r="UZ570" s="21">
        <f t="shared" si="635"/>
        <v>49440.23</v>
      </c>
      <c r="VA570" s="21">
        <f t="shared" si="636"/>
        <v>0</v>
      </c>
      <c r="VB570" s="21">
        <f t="shared" si="186"/>
        <v>0</v>
      </c>
      <c r="VC570" s="21">
        <f t="shared" si="186"/>
        <v>0</v>
      </c>
      <c r="VD570" s="21">
        <f t="shared" si="637"/>
        <v>0</v>
      </c>
      <c r="VE570" s="21">
        <f t="shared" si="187"/>
        <v>0</v>
      </c>
      <c r="VF570" s="21">
        <f t="shared" si="187"/>
        <v>0</v>
      </c>
      <c r="VG570" s="23"/>
      <c r="VH570" s="23"/>
      <c r="VI570" s="23"/>
      <c r="VJ570" s="21">
        <f t="shared" si="639"/>
        <v>0</v>
      </c>
      <c r="VK570" s="21">
        <f t="shared" si="640"/>
        <v>0</v>
      </c>
      <c r="VL570" s="21">
        <f t="shared" si="641"/>
        <v>0</v>
      </c>
      <c r="VM570" s="21">
        <f t="shared" si="642"/>
        <v>0</v>
      </c>
      <c r="VN570" s="21">
        <f t="shared" si="643"/>
        <v>0</v>
      </c>
      <c r="VO570" s="21">
        <f t="shared" si="644"/>
        <v>0</v>
      </c>
      <c r="VP570" s="21">
        <f t="shared" si="645"/>
        <v>0</v>
      </c>
      <c r="VQ570" s="21">
        <f t="shared" si="646"/>
        <v>0</v>
      </c>
      <c r="VR570" s="21">
        <f t="shared" si="647"/>
        <v>0</v>
      </c>
      <c r="VS570" s="21">
        <f t="shared" si="648"/>
        <v>0</v>
      </c>
      <c r="VT570" s="21">
        <f t="shared" si="649"/>
        <v>0</v>
      </c>
      <c r="VU570" s="21">
        <f t="shared" si="650"/>
        <v>0</v>
      </c>
      <c r="VV570" s="21">
        <f t="shared" si="651"/>
        <v>0</v>
      </c>
      <c r="VW570" s="21">
        <f t="shared" si="189"/>
        <v>0</v>
      </c>
      <c r="VX570" s="21">
        <f t="shared" si="189"/>
        <v>0</v>
      </c>
      <c r="VY570" s="21">
        <f t="shared" si="652"/>
        <v>0</v>
      </c>
      <c r="VZ570" s="21">
        <f t="shared" si="190"/>
        <v>0</v>
      </c>
      <c r="WA570" s="21">
        <f t="shared" si="190"/>
        <v>0</v>
      </c>
      <c r="WB570" s="23"/>
      <c r="WC570" s="23"/>
      <c r="WD570" s="23"/>
      <c r="WE570" s="21">
        <f t="shared" si="653"/>
        <v>0</v>
      </c>
      <c r="WF570" s="21">
        <f t="shared" si="654"/>
        <v>0</v>
      </c>
      <c r="WG570" s="21">
        <f t="shared" si="655"/>
        <v>0</v>
      </c>
      <c r="WH570" s="21">
        <f t="shared" si="656"/>
        <v>0</v>
      </c>
      <c r="WI570" s="21">
        <f t="shared" si="657"/>
        <v>0</v>
      </c>
      <c r="WJ570" s="21">
        <f t="shared" si="658"/>
        <v>0</v>
      </c>
      <c r="WK570" s="21">
        <f t="shared" si="659"/>
        <v>273094.8</v>
      </c>
      <c r="WL570" s="21">
        <f t="shared" si="660"/>
        <v>286025.8</v>
      </c>
      <c r="WM570" s="21">
        <f t="shared" si="661"/>
        <v>302838.39</v>
      </c>
      <c r="WN570" s="21">
        <f t="shared" si="662"/>
        <v>46947.3</v>
      </c>
      <c r="WO570" s="21">
        <f t="shared" si="663"/>
        <v>42316.86</v>
      </c>
      <c r="WP570" s="21">
        <f t="shared" si="664"/>
        <v>41034.44</v>
      </c>
      <c r="WQ570" s="21">
        <f t="shared" si="665"/>
        <v>0</v>
      </c>
      <c r="WR570" s="21">
        <f t="shared" si="191"/>
        <v>0</v>
      </c>
      <c r="WS570" s="21">
        <f t="shared" si="191"/>
        <v>0</v>
      </c>
      <c r="WT570" s="21">
        <f t="shared" si="666"/>
        <v>0</v>
      </c>
      <c r="WU570" s="21">
        <f t="shared" si="192"/>
        <v>0</v>
      </c>
      <c r="WV570" s="21">
        <f t="shared" si="192"/>
        <v>0</v>
      </c>
      <c r="WW570" s="23"/>
      <c r="WX570" s="23"/>
      <c r="WY570" s="23"/>
      <c r="WZ570" s="21">
        <f t="shared" si="667"/>
        <v>0</v>
      </c>
      <c r="XA570" s="21">
        <f t="shared" si="668"/>
        <v>0</v>
      </c>
      <c r="XB570" s="21">
        <f t="shared" si="669"/>
        <v>0</v>
      </c>
      <c r="XC570" s="21">
        <f t="shared" si="670"/>
        <v>0</v>
      </c>
      <c r="XD570" s="21">
        <f t="shared" si="671"/>
        <v>0</v>
      </c>
      <c r="XE570" s="21">
        <f t="shared" si="672"/>
        <v>0</v>
      </c>
      <c r="XF570" s="21">
        <f t="shared" si="673"/>
        <v>288995.88</v>
      </c>
      <c r="XG570" s="21">
        <f t="shared" si="674"/>
        <v>286338.38</v>
      </c>
      <c r="XH570" s="21">
        <f t="shared" si="675"/>
        <v>303391.35999999999</v>
      </c>
      <c r="XI570" s="21">
        <f t="shared" si="676"/>
        <v>43627</v>
      </c>
      <c r="XJ570" s="21">
        <f t="shared" si="677"/>
        <v>41172.43</v>
      </c>
      <c r="XK570" s="21">
        <f t="shared" si="678"/>
        <v>39553.919999999998</v>
      </c>
      <c r="XL570" s="21">
        <f t="shared" si="679"/>
        <v>0</v>
      </c>
      <c r="XM570" s="21">
        <f t="shared" si="193"/>
        <v>0</v>
      </c>
      <c r="XN570" s="21">
        <f t="shared" si="193"/>
        <v>0</v>
      </c>
      <c r="XO570" s="21">
        <f t="shared" si="680"/>
        <v>0</v>
      </c>
      <c r="XP570" s="21">
        <f t="shared" si="194"/>
        <v>0</v>
      </c>
      <c r="XQ570" s="21">
        <f t="shared" si="194"/>
        <v>0</v>
      </c>
      <c r="XR570" s="23"/>
      <c r="XS570" s="23"/>
      <c r="XT570" s="23"/>
      <c r="XU570" s="21">
        <f t="shared" si="681"/>
        <v>0</v>
      </c>
      <c r="XV570" s="21">
        <f t="shared" si="682"/>
        <v>0</v>
      </c>
      <c r="XW570" s="21">
        <f t="shared" si="683"/>
        <v>0</v>
      </c>
      <c r="XX570" s="21">
        <f t="shared" si="684"/>
        <v>0</v>
      </c>
      <c r="XY570" s="21">
        <f t="shared" si="685"/>
        <v>0</v>
      </c>
      <c r="XZ570" s="21">
        <f t="shared" si="686"/>
        <v>0</v>
      </c>
      <c r="YA570" s="21">
        <f t="shared" si="687"/>
        <v>273058.89</v>
      </c>
      <c r="YB570" s="21">
        <f t="shared" si="688"/>
        <v>285094.09000000003</v>
      </c>
      <c r="YC570" s="21">
        <f t="shared" si="689"/>
        <v>301187.13</v>
      </c>
      <c r="YD570" s="21">
        <f t="shared" si="690"/>
        <v>38124.660000000003</v>
      </c>
      <c r="YE570" s="21">
        <f t="shared" si="691"/>
        <v>37436.53</v>
      </c>
      <c r="YF570" s="21">
        <f t="shared" si="692"/>
        <v>35945.42</v>
      </c>
      <c r="YG570" s="21">
        <f t="shared" si="693"/>
        <v>0</v>
      </c>
      <c r="YH570" s="21">
        <f t="shared" si="195"/>
        <v>0</v>
      </c>
      <c r="YI570" s="21">
        <f t="shared" si="195"/>
        <v>0</v>
      </c>
      <c r="YJ570" s="21">
        <f t="shared" si="694"/>
        <v>0</v>
      </c>
      <c r="YK570" s="21">
        <f t="shared" si="196"/>
        <v>0</v>
      </c>
      <c r="YL570" s="21">
        <f t="shared" si="196"/>
        <v>0</v>
      </c>
      <c r="YM570" s="23"/>
      <c r="YN570" s="23"/>
      <c r="YO570" s="23"/>
      <c r="YP570" s="21">
        <f t="shared" si="695"/>
        <v>0</v>
      </c>
      <c r="YQ570" s="21">
        <f t="shared" si="696"/>
        <v>0</v>
      </c>
      <c r="YR570" s="21">
        <f t="shared" si="697"/>
        <v>0</v>
      </c>
      <c r="YS570" s="21">
        <f t="shared" si="698"/>
        <v>0</v>
      </c>
      <c r="YT570" s="21">
        <f t="shared" si="699"/>
        <v>0</v>
      </c>
      <c r="YU570" s="21">
        <f t="shared" si="700"/>
        <v>0</v>
      </c>
      <c r="YV570" s="21">
        <f t="shared" si="701"/>
        <v>273061.52</v>
      </c>
      <c r="YW570" s="21">
        <f t="shared" si="702"/>
        <v>284338.59999999998</v>
      </c>
      <c r="YX570" s="21">
        <f t="shared" si="703"/>
        <v>299844.61</v>
      </c>
      <c r="YY570" s="21">
        <f t="shared" si="704"/>
        <v>47166.720000000001</v>
      </c>
      <c r="YZ570" s="21">
        <f t="shared" si="705"/>
        <v>43565.78</v>
      </c>
      <c r="ZA570" s="21">
        <f t="shared" si="706"/>
        <v>41636.050000000003</v>
      </c>
      <c r="ZB570" s="21">
        <f t="shared" si="707"/>
        <v>0</v>
      </c>
      <c r="ZC570" s="21">
        <f t="shared" si="197"/>
        <v>0</v>
      </c>
      <c r="ZD570" s="21">
        <f t="shared" si="197"/>
        <v>0</v>
      </c>
      <c r="ZE570" s="21">
        <f t="shared" si="708"/>
        <v>0</v>
      </c>
      <c r="ZF570" s="21">
        <f t="shared" si="198"/>
        <v>0</v>
      </c>
      <c r="ZG570" s="21">
        <f t="shared" si="198"/>
        <v>0</v>
      </c>
      <c r="ZH570" s="23"/>
      <c r="ZI570" s="23"/>
      <c r="ZJ570" s="23"/>
      <c r="ZK570" s="21">
        <f t="shared" si="709"/>
        <v>0</v>
      </c>
      <c r="ZL570" s="21">
        <f t="shared" si="710"/>
        <v>0</v>
      </c>
      <c r="ZM570" s="21">
        <f t="shared" si="711"/>
        <v>0</v>
      </c>
      <c r="ZN570" s="21">
        <f t="shared" si="712"/>
        <v>0</v>
      </c>
      <c r="ZO570" s="21">
        <f t="shared" si="713"/>
        <v>0</v>
      </c>
      <c r="ZP570" s="21">
        <f t="shared" si="714"/>
        <v>0</v>
      </c>
      <c r="ZQ570" s="21">
        <f t="shared" si="715"/>
        <v>356877.38</v>
      </c>
      <c r="ZR570" s="21">
        <f t="shared" si="716"/>
        <v>283761.65000000002</v>
      </c>
      <c r="ZS570" s="21">
        <f t="shared" si="717"/>
        <v>298819.75</v>
      </c>
      <c r="ZT570" s="21">
        <f t="shared" si="718"/>
        <v>66464.61</v>
      </c>
      <c r="ZU570" s="21">
        <f t="shared" si="719"/>
        <v>38283.31</v>
      </c>
      <c r="ZV570" s="21">
        <f t="shared" si="720"/>
        <v>36518.99</v>
      </c>
      <c r="ZW570" s="21">
        <f t="shared" si="721"/>
        <v>0</v>
      </c>
      <c r="ZX570" s="21">
        <f t="shared" si="199"/>
        <v>0</v>
      </c>
      <c r="ZY570" s="21">
        <f t="shared" si="199"/>
        <v>0</v>
      </c>
      <c r="ZZ570" s="21">
        <f t="shared" si="722"/>
        <v>0</v>
      </c>
      <c r="AAA570" s="21">
        <f t="shared" si="200"/>
        <v>0</v>
      </c>
      <c r="AAB570" s="21">
        <f t="shared" si="200"/>
        <v>0</v>
      </c>
      <c r="AAC570" s="23"/>
      <c r="AAD570" s="23"/>
      <c r="AAE570" s="23"/>
      <c r="AAF570" s="21">
        <f t="shared" si="723"/>
        <v>0</v>
      </c>
      <c r="AAG570" s="21">
        <f t="shared" si="724"/>
        <v>0</v>
      </c>
      <c r="AAH570" s="21">
        <f t="shared" si="725"/>
        <v>0</v>
      </c>
      <c r="AAI570" s="21">
        <f t="shared" si="726"/>
        <v>0</v>
      </c>
      <c r="AAJ570" s="21">
        <f t="shared" si="727"/>
        <v>0</v>
      </c>
      <c r="AAK570" s="21">
        <f t="shared" si="728"/>
        <v>0</v>
      </c>
      <c r="AAL570" s="21">
        <f t="shared" si="729"/>
        <v>273219.59999999998</v>
      </c>
      <c r="AAM570" s="21">
        <f t="shared" si="730"/>
        <v>288772.26</v>
      </c>
      <c r="AAN570" s="21">
        <f t="shared" si="731"/>
        <v>307711.15999999997</v>
      </c>
      <c r="AAO570" s="21">
        <f t="shared" si="732"/>
        <v>53302.51</v>
      </c>
      <c r="AAP570" s="21">
        <f t="shared" si="733"/>
        <v>52189.85</v>
      </c>
      <c r="AAQ570" s="21">
        <f t="shared" si="734"/>
        <v>49985.67</v>
      </c>
      <c r="AAR570" s="21">
        <f t="shared" si="735"/>
        <v>0</v>
      </c>
      <c r="AAS570" s="21">
        <f t="shared" si="201"/>
        <v>0</v>
      </c>
      <c r="AAT570" s="21">
        <f t="shared" si="201"/>
        <v>0</v>
      </c>
      <c r="AAU570" s="21">
        <f t="shared" si="736"/>
        <v>0</v>
      </c>
      <c r="AAV570" s="21">
        <f t="shared" si="202"/>
        <v>0</v>
      </c>
      <c r="AAW570" s="21">
        <f t="shared" si="202"/>
        <v>0</v>
      </c>
      <c r="AAX570" s="23"/>
      <c r="AAY570" s="23"/>
      <c r="AAZ570" s="23"/>
      <c r="ABA570" s="21">
        <f t="shared" si="737"/>
        <v>0</v>
      </c>
      <c r="ABB570" s="21">
        <f t="shared" si="738"/>
        <v>0</v>
      </c>
      <c r="ABC570" s="21">
        <f t="shared" si="739"/>
        <v>0</v>
      </c>
      <c r="ABD570" s="21">
        <f t="shared" si="740"/>
        <v>0</v>
      </c>
      <c r="ABE570" s="21">
        <f t="shared" si="741"/>
        <v>0</v>
      </c>
      <c r="ABF570" s="21">
        <f t="shared" si="742"/>
        <v>0</v>
      </c>
      <c r="ABG570" s="21">
        <f t="shared" si="743"/>
        <v>273096.09999999998</v>
      </c>
      <c r="ABH570" s="21">
        <f t="shared" si="744"/>
        <v>285546.31</v>
      </c>
      <c r="ABI570" s="21">
        <f t="shared" si="745"/>
        <v>301987.40999999997</v>
      </c>
      <c r="ABJ570" s="21">
        <f t="shared" si="746"/>
        <v>35984.39</v>
      </c>
      <c r="ABK570" s="21">
        <f t="shared" si="747"/>
        <v>32328.54</v>
      </c>
      <c r="ABL570" s="21">
        <f t="shared" si="748"/>
        <v>30700.12</v>
      </c>
      <c r="ABM570" s="21">
        <f t="shared" si="749"/>
        <v>0</v>
      </c>
      <c r="ABN570" s="21">
        <f t="shared" si="203"/>
        <v>0</v>
      </c>
      <c r="ABO570" s="21">
        <f t="shared" si="203"/>
        <v>0</v>
      </c>
      <c r="ABP570" s="21">
        <f t="shared" si="750"/>
        <v>0</v>
      </c>
      <c r="ABQ570" s="21">
        <f t="shared" si="204"/>
        <v>0</v>
      </c>
      <c r="ABR570" s="21">
        <f t="shared" si="204"/>
        <v>0</v>
      </c>
      <c r="ABS570" s="23"/>
      <c r="ABT570" s="23">
        <v>15</v>
      </c>
      <c r="ABU570" s="23">
        <v>15</v>
      </c>
      <c r="ABV570" s="21">
        <f t="shared" si="751"/>
        <v>0</v>
      </c>
      <c r="ABW570" s="21">
        <f t="shared" si="752"/>
        <v>4123350</v>
      </c>
      <c r="ABX570" s="21">
        <f t="shared" si="753"/>
        <v>4184625</v>
      </c>
      <c r="ABY570" s="21">
        <f t="shared" si="754"/>
        <v>0</v>
      </c>
      <c r="ABZ570" s="21">
        <f t="shared" si="755"/>
        <v>1667535</v>
      </c>
      <c r="ACA570" s="21">
        <f t="shared" si="756"/>
        <v>1706280</v>
      </c>
      <c r="ACB570" s="21">
        <f t="shared" si="757"/>
        <v>272906.71000000002</v>
      </c>
      <c r="ACC570" s="21">
        <f t="shared" si="758"/>
        <v>281486.25</v>
      </c>
      <c r="ACD570" s="21">
        <f t="shared" si="759"/>
        <v>294776.58</v>
      </c>
      <c r="ACE570" s="21">
        <f t="shared" si="760"/>
        <v>41245.14</v>
      </c>
      <c r="ACF570" s="21">
        <f t="shared" si="761"/>
        <v>38691.42</v>
      </c>
      <c r="ACG570" s="21">
        <f t="shared" si="762"/>
        <v>37439.67</v>
      </c>
      <c r="ACH570" s="21">
        <f t="shared" si="763"/>
        <v>0</v>
      </c>
      <c r="ACI570" s="21">
        <f t="shared" si="205"/>
        <v>4222293.75</v>
      </c>
      <c r="ACJ570" s="21">
        <f t="shared" si="205"/>
        <v>4421648.7</v>
      </c>
      <c r="ACK570" s="21">
        <f t="shared" si="764"/>
        <v>0</v>
      </c>
      <c r="ACL570" s="21">
        <f t="shared" si="206"/>
        <v>580371.30000000005</v>
      </c>
      <c r="ACM570" s="21">
        <f t="shared" si="206"/>
        <v>561595.05000000005</v>
      </c>
      <c r="ACN570" s="23"/>
      <c r="ACO570" s="23"/>
      <c r="ACP570" s="23"/>
      <c r="ACQ570" s="21">
        <f t="shared" si="765"/>
        <v>0</v>
      </c>
      <c r="ACR570" s="21">
        <f t="shared" si="766"/>
        <v>0</v>
      </c>
      <c r="ACS570" s="21">
        <f t="shared" si="767"/>
        <v>0</v>
      </c>
      <c r="ACT570" s="21">
        <f t="shared" si="768"/>
        <v>0</v>
      </c>
      <c r="ACU570" s="21">
        <f t="shared" si="769"/>
        <v>0</v>
      </c>
      <c r="ACV570" s="21">
        <f t="shared" si="770"/>
        <v>0</v>
      </c>
      <c r="ACW570" s="21">
        <f t="shared" si="771"/>
        <v>273045.2</v>
      </c>
      <c r="ACX570" s="21">
        <f t="shared" si="772"/>
        <v>284800.15999999997</v>
      </c>
      <c r="ACY570" s="21">
        <f t="shared" si="773"/>
        <v>300666.88</v>
      </c>
      <c r="ACZ570" s="21">
        <f t="shared" si="774"/>
        <v>44440.72</v>
      </c>
      <c r="ADA570" s="21">
        <f t="shared" si="775"/>
        <v>42089.919999999998</v>
      </c>
      <c r="ADB570" s="21">
        <f t="shared" si="776"/>
        <v>40633.61</v>
      </c>
      <c r="ADC570" s="21">
        <f t="shared" si="777"/>
        <v>0</v>
      </c>
      <c r="ADD570" s="21">
        <f t="shared" si="207"/>
        <v>0</v>
      </c>
      <c r="ADE570" s="21">
        <f t="shared" si="207"/>
        <v>0</v>
      </c>
      <c r="ADF570" s="21">
        <f t="shared" si="778"/>
        <v>0</v>
      </c>
      <c r="ADG570" s="21">
        <f t="shared" si="208"/>
        <v>0</v>
      </c>
      <c r="ADH570" s="21">
        <f t="shared" si="208"/>
        <v>0</v>
      </c>
      <c r="ADI570" s="23"/>
      <c r="ADJ570" s="23"/>
      <c r="ADK570" s="23"/>
      <c r="ADL570" s="21">
        <f t="shared" si="779"/>
        <v>0</v>
      </c>
      <c r="ADM570" s="21">
        <f t="shared" si="780"/>
        <v>0</v>
      </c>
      <c r="ADN570" s="21">
        <f t="shared" si="781"/>
        <v>0</v>
      </c>
      <c r="ADO570" s="21">
        <f t="shared" si="782"/>
        <v>0</v>
      </c>
      <c r="ADP570" s="21">
        <f t="shared" si="783"/>
        <v>0</v>
      </c>
      <c r="ADQ570" s="21">
        <f t="shared" si="784"/>
        <v>0</v>
      </c>
      <c r="ADR570" s="21">
        <f t="shared" si="785"/>
        <v>237560.61</v>
      </c>
      <c r="ADS570" s="21">
        <f t="shared" si="786"/>
        <v>287313.34000000003</v>
      </c>
      <c r="ADT570" s="21">
        <f t="shared" si="787"/>
        <v>305123.73</v>
      </c>
      <c r="ADU570" s="21">
        <f t="shared" si="788"/>
        <v>36582.089999999997</v>
      </c>
      <c r="ADV570" s="21">
        <f t="shared" si="789"/>
        <v>38510.660000000003</v>
      </c>
      <c r="ADW570" s="21">
        <f t="shared" si="790"/>
        <v>36830.449999999997</v>
      </c>
      <c r="ADX570" s="21">
        <f t="shared" si="791"/>
        <v>0</v>
      </c>
      <c r="ADY570" s="21">
        <f t="shared" si="209"/>
        <v>0</v>
      </c>
      <c r="ADZ570" s="21">
        <f t="shared" si="209"/>
        <v>0</v>
      </c>
      <c r="AEA570" s="21">
        <f t="shared" si="792"/>
        <v>0</v>
      </c>
      <c r="AEB570" s="21">
        <f t="shared" si="210"/>
        <v>0</v>
      </c>
      <c r="AEC570" s="21">
        <f t="shared" si="210"/>
        <v>0</v>
      </c>
      <c r="AED570" s="23"/>
      <c r="AEE570" s="23"/>
      <c r="AEF570" s="23"/>
      <c r="AEG570" s="21">
        <f t="shared" si="793"/>
        <v>0</v>
      </c>
      <c r="AEH570" s="21">
        <f t="shared" si="794"/>
        <v>0</v>
      </c>
      <c r="AEI570" s="21">
        <f t="shared" si="795"/>
        <v>0</v>
      </c>
      <c r="AEJ570" s="21">
        <f t="shared" si="796"/>
        <v>0</v>
      </c>
      <c r="AEK570" s="21">
        <f t="shared" si="797"/>
        <v>0</v>
      </c>
      <c r="AEL570" s="21">
        <f t="shared" si="798"/>
        <v>0</v>
      </c>
      <c r="AEM570" s="21">
        <f t="shared" si="799"/>
        <v>254616.15</v>
      </c>
      <c r="AEN570" s="21">
        <f t="shared" si="800"/>
        <v>284808.37</v>
      </c>
      <c r="AEO570" s="21">
        <f t="shared" si="801"/>
        <v>300670.8</v>
      </c>
      <c r="AEP570" s="21">
        <f t="shared" si="802"/>
        <v>45555.34</v>
      </c>
      <c r="AEQ570" s="21">
        <f t="shared" si="803"/>
        <v>45447.72</v>
      </c>
      <c r="AER570" s="21">
        <f t="shared" si="804"/>
        <v>43935.34</v>
      </c>
      <c r="AES570" s="21">
        <f t="shared" si="805"/>
        <v>0</v>
      </c>
      <c r="AET570" s="21">
        <f t="shared" si="211"/>
        <v>0</v>
      </c>
      <c r="AEU570" s="21">
        <f t="shared" si="211"/>
        <v>0</v>
      </c>
      <c r="AEV570" s="21">
        <f t="shared" si="806"/>
        <v>0</v>
      </c>
      <c r="AEW570" s="21">
        <f t="shared" si="212"/>
        <v>0</v>
      </c>
      <c r="AEX570" s="21">
        <f t="shared" si="212"/>
        <v>0</v>
      </c>
      <c r="AEY570" s="23"/>
      <c r="AEZ570" s="23"/>
      <c r="AFA570" s="23"/>
      <c r="AFB570" s="21">
        <f t="shared" si="807"/>
        <v>0</v>
      </c>
      <c r="AFC570" s="21">
        <f t="shared" si="808"/>
        <v>0</v>
      </c>
      <c r="AFD570" s="21">
        <f t="shared" si="809"/>
        <v>0</v>
      </c>
      <c r="AFE570" s="21">
        <f t="shared" si="810"/>
        <v>0</v>
      </c>
      <c r="AFF570" s="21">
        <f t="shared" si="811"/>
        <v>0</v>
      </c>
      <c r="AFG570" s="21">
        <f t="shared" si="812"/>
        <v>0</v>
      </c>
      <c r="AFH570" s="21">
        <f t="shared" si="813"/>
        <v>273211.52000000002</v>
      </c>
      <c r="AFI570" s="21">
        <f t="shared" si="814"/>
        <v>287716.3</v>
      </c>
      <c r="AFJ570" s="21">
        <f t="shared" si="815"/>
        <v>305846.62</v>
      </c>
      <c r="AFK570" s="21">
        <f t="shared" si="816"/>
        <v>50659.7</v>
      </c>
      <c r="AFL570" s="21">
        <f t="shared" si="817"/>
        <v>47233.57</v>
      </c>
      <c r="AFM570" s="21">
        <f t="shared" si="818"/>
        <v>45571.65</v>
      </c>
      <c r="AFN570" s="21">
        <f t="shared" si="819"/>
        <v>0</v>
      </c>
      <c r="AFO570" s="21">
        <f t="shared" si="213"/>
        <v>0</v>
      </c>
      <c r="AFP570" s="21">
        <f t="shared" si="213"/>
        <v>0</v>
      </c>
      <c r="AFQ570" s="21">
        <f t="shared" si="820"/>
        <v>0</v>
      </c>
      <c r="AFR570" s="21">
        <f t="shared" si="214"/>
        <v>0</v>
      </c>
      <c r="AFS570" s="21">
        <f t="shared" si="214"/>
        <v>0</v>
      </c>
      <c r="AFT570" s="23"/>
      <c r="AFU570" s="23"/>
      <c r="AFV570" s="23"/>
      <c r="AFW570" s="21">
        <f t="shared" si="821"/>
        <v>0</v>
      </c>
      <c r="AFX570" s="21">
        <f t="shared" si="822"/>
        <v>0</v>
      </c>
      <c r="AFY570" s="21">
        <f t="shared" si="823"/>
        <v>0</v>
      </c>
      <c r="AFZ570" s="21">
        <f t="shared" si="824"/>
        <v>0</v>
      </c>
      <c r="AGA570" s="21">
        <f t="shared" si="825"/>
        <v>0</v>
      </c>
      <c r="AGB570" s="21">
        <f t="shared" si="826"/>
        <v>0</v>
      </c>
      <c r="AGC570" s="21">
        <f t="shared" si="827"/>
        <v>273047.65999999997</v>
      </c>
      <c r="AGD570" s="21">
        <f t="shared" si="828"/>
        <v>284348.03999999998</v>
      </c>
      <c r="AGE570" s="21">
        <f t="shared" si="829"/>
        <v>299861.39</v>
      </c>
      <c r="AGF570" s="21">
        <f t="shared" si="830"/>
        <v>53539.98</v>
      </c>
      <c r="AGG570" s="21">
        <f t="shared" si="831"/>
        <v>48683.24</v>
      </c>
      <c r="AGH570" s="21">
        <f t="shared" si="832"/>
        <v>47004.24</v>
      </c>
      <c r="AGI570" s="21">
        <f t="shared" si="833"/>
        <v>0</v>
      </c>
      <c r="AGJ570" s="21">
        <f t="shared" si="215"/>
        <v>0</v>
      </c>
      <c r="AGK570" s="21">
        <f t="shared" si="215"/>
        <v>0</v>
      </c>
      <c r="AGL570" s="21">
        <f t="shared" si="834"/>
        <v>0</v>
      </c>
      <c r="AGM570" s="21">
        <f t="shared" si="216"/>
        <v>0</v>
      </c>
      <c r="AGN570" s="21">
        <f t="shared" si="216"/>
        <v>0</v>
      </c>
      <c r="AGO570" s="23"/>
      <c r="AGP570" s="23"/>
      <c r="AGQ570" s="23"/>
      <c r="AGR570" s="21">
        <f t="shared" si="835"/>
        <v>0</v>
      </c>
      <c r="AGS570" s="21">
        <f t="shared" si="836"/>
        <v>0</v>
      </c>
      <c r="AGT570" s="21">
        <f t="shared" si="837"/>
        <v>0</v>
      </c>
      <c r="AGU570" s="21">
        <f t="shared" si="838"/>
        <v>0</v>
      </c>
      <c r="AGV570" s="21">
        <f t="shared" si="839"/>
        <v>0</v>
      </c>
      <c r="AGW570" s="21">
        <f t="shared" si="840"/>
        <v>0</v>
      </c>
      <c r="AGX570" s="21">
        <f t="shared" si="841"/>
        <v>273083.11</v>
      </c>
      <c r="AGY570" s="21">
        <f t="shared" si="842"/>
        <v>284984.92</v>
      </c>
      <c r="AGZ570" s="21">
        <f t="shared" si="843"/>
        <v>300988.05</v>
      </c>
      <c r="AHA570" s="21">
        <f t="shared" si="844"/>
        <v>80312.22</v>
      </c>
      <c r="AHB570" s="21">
        <f t="shared" si="845"/>
        <v>72583.38</v>
      </c>
      <c r="AHC570" s="21">
        <f t="shared" si="846"/>
        <v>69936.210000000006</v>
      </c>
      <c r="AHD570" s="21">
        <f t="shared" si="847"/>
        <v>0</v>
      </c>
      <c r="AHE570" s="21">
        <f t="shared" si="217"/>
        <v>0</v>
      </c>
      <c r="AHF570" s="21">
        <f t="shared" si="217"/>
        <v>0</v>
      </c>
      <c r="AHG570" s="21">
        <f t="shared" si="848"/>
        <v>0</v>
      </c>
      <c r="AHH570" s="21">
        <f t="shared" si="218"/>
        <v>0</v>
      </c>
      <c r="AHI570" s="21">
        <f t="shared" si="218"/>
        <v>0</v>
      </c>
      <c r="AHJ570" s="23"/>
      <c r="AHK570" s="23"/>
      <c r="AHL570" s="23"/>
      <c r="AHM570" s="21">
        <f t="shared" si="849"/>
        <v>0</v>
      </c>
      <c r="AHN570" s="21">
        <f t="shared" si="850"/>
        <v>0</v>
      </c>
      <c r="AHO570" s="21">
        <f t="shared" si="851"/>
        <v>0</v>
      </c>
      <c r="AHP570" s="21">
        <f t="shared" si="852"/>
        <v>0</v>
      </c>
      <c r="AHQ570" s="21">
        <f t="shared" si="853"/>
        <v>0</v>
      </c>
      <c r="AHR570" s="21">
        <f t="shared" si="854"/>
        <v>0</v>
      </c>
      <c r="AHS570" s="21">
        <f t="shared" si="855"/>
        <v>273184.33</v>
      </c>
      <c r="AHT570" s="21">
        <f t="shared" si="856"/>
        <v>287324.90999999997</v>
      </c>
      <c r="AHU570" s="21">
        <f t="shared" si="857"/>
        <v>305148.84999999998</v>
      </c>
      <c r="AHV570" s="21">
        <f t="shared" si="858"/>
        <v>49356.2</v>
      </c>
      <c r="AHW570" s="21">
        <f t="shared" si="859"/>
        <v>44671.77</v>
      </c>
      <c r="AHX570" s="21">
        <f t="shared" si="860"/>
        <v>42895.53</v>
      </c>
      <c r="AHY570" s="21">
        <f t="shared" si="861"/>
        <v>0</v>
      </c>
      <c r="AHZ570" s="21">
        <f t="shared" si="219"/>
        <v>0</v>
      </c>
      <c r="AIA570" s="21">
        <f t="shared" si="219"/>
        <v>0</v>
      </c>
      <c r="AIB570" s="21">
        <f t="shared" si="862"/>
        <v>0</v>
      </c>
      <c r="AIC570" s="21">
        <f t="shared" si="220"/>
        <v>0</v>
      </c>
      <c r="AID570" s="21">
        <f t="shared" si="220"/>
        <v>0</v>
      </c>
      <c r="AIE570" s="23"/>
      <c r="AIF570" s="23"/>
      <c r="AIG570" s="23"/>
      <c r="AIH570" s="21">
        <f t="shared" si="864"/>
        <v>0</v>
      </c>
      <c r="AII570" s="21">
        <f t="shared" si="865"/>
        <v>0</v>
      </c>
      <c r="AIJ570" s="21">
        <f t="shared" si="866"/>
        <v>0</v>
      </c>
      <c r="AIK570" s="21">
        <f t="shared" si="867"/>
        <v>0</v>
      </c>
      <c r="AIL570" s="21">
        <f t="shared" si="868"/>
        <v>0</v>
      </c>
      <c r="AIM570" s="21">
        <f t="shared" si="869"/>
        <v>0</v>
      </c>
      <c r="AIN570" s="21">
        <f t="shared" si="870"/>
        <v>0</v>
      </c>
      <c r="AIO570" s="21">
        <f t="shared" si="871"/>
        <v>0</v>
      </c>
      <c r="AIP570" s="21">
        <f t="shared" si="872"/>
        <v>0</v>
      </c>
      <c r="AIQ570" s="21">
        <f t="shared" si="873"/>
        <v>0</v>
      </c>
      <c r="AIR570" s="21">
        <f t="shared" si="874"/>
        <v>0</v>
      </c>
      <c r="AIS570" s="21">
        <f t="shared" si="875"/>
        <v>0</v>
      </c>
      <c r="AIT570" s="21">
        <f t="shared" si="876"/>
        <v>0</v>
      </c>
      <c r="AIU570" s="21">
        <f t="shared" si="222"/>
        <v>0</v>
      </c>
      <c r="AIV570" s="21">
        <f t="shared" si="222"/>
        <v>0</v>
      </c>
      <c r="AIW570" s="21">
        <f t="shared" si="877"/>
        <v>0</v>
      </c>
      <c r="AIX570" s="21">
        <f t="shared" si="223"/>
        <v>0</v>
      </c>
      <c r="AIY570" s="21">
        <f t="shared" si="223"/>
        <v>0</v>
      </c>
      <c r="AIZ570" s="23"/>
      <c r="AJA570" s="23"/>
      <c r="AJB570" s="23"/>
      <c r="AJC570" s="21">
        <f t="shared" si="878"/>
        <v>0</v>
      </c>
      <c r="AJD570" s="21">
        <f t="shared" si="879"/>
        <v>0</v>
      </c>
      <c r="AJE570" s="21">
        <f t="shared" si="880"/>
        <v>0</v>
      </c>
      <c r="AJF570" s="21">
        <f t="shared" si="881"/>
        <v>0</v>
      </c>
      <c r="AJG570" s="21">
        <f t="shared" si="882"/>
        <v>0</v>
      </c>
      <c r="AJH570" s="21">
        <f t="shared" si="883"/>
        <v>0</v>
      </c>
      <c r="AJI570" s="21">
        <f t="shared" si="884"/>
        <v>273007.61</v>
      </c>
      <c r="AJJ570" s="21">
        <f t="shared" si="885"/>
        <v>284770.88</v>
      </c>
      <c r="AJK570" s="21">
        <f t="shared" si="886"/>
        <v>300620.08</v>
      </c>
      <c r="AJL570" s="21">
        <f t="shared" si="887"/>
        <v>48598.12</v>
      </c>
      <c r="AJM570" s="21">
        <f t="shared" si="888"/>
        <v>46072.62</v>
      </c>
      <c r="AJN570" s="21">
        <f t="shared" si="889"/>
        <v>44537.440000000002</v>
      </c>
      <c r="AJO570" s="21">
        <f t="shared" si="890"/>
        <v>0</v>
      </c>
      <c r="AJP570" s="21">
        <f t="shared" si="224"/>
        <v>0</v>
      </c>
      <c r="AJQ570" s="21">
        <f t="shared" si="224"/>
        <v>0</v>
      </c>
      <c r="AJR570" s="21">
        <f t="shared" si="891"/>
        <v>0</v>
      </c>
      <c r="AJS570" s="21">
        <f t="shared" si="225"/>
        <v>0</v>
      </c>
      <c r="AJT570" s="21">
        <f t="shared" si="225"/>
        <v>0</v>
      </c>
      <c r="AJU570" s="23"/>
      <c r="AJV570" s="23"/>
      <c r="AJW570" s="23"/>
      <c r="AJX570" s="21">
        <f t="shared" si="892"/>
        <v>0</v>
      </c>
      <c r="AJY570" s="21">
        <f t="shared" si="893"/>
        <v>0</v>
      </c>
      <c r="AJZ570" s="21">
        <f t="shared" si="894"/>
        <v>0</v>
      </c>
      <c r="AKA570" s="21">
        <f t="shared" si="895"/>
        <v>0</v>
      </c>
      <c r="AKB570" s="21">
        <f t="shared" si="896"/>
        <v>0</v>
      </c>
      <c r="AKC570" s="21">
        <f t="shared" si="897"/>
        <v>0</v>
      </c>
      <c r="AKD570" s="21">
        <f t="shared" si="898"/>
        <v>273153.46000000002</v>
      </c>
      <c r="AKE570" s="21">
        <f t="shared" si="899"/>
        <v>286478.84999999998</v>
      </c>
      <c r="AKF570" s="21">
        <f t="shared" si="900"/>
        <v>303647.21999999997</v>
      </c>
      <c r="AKG570" s="21">
        <f t="shared" si="901"/>
        <v>49559.65</v>
      </c>
      <c r="AKH570" s="21">
        <f t="shared" si="902"/>
        <v>45056.28</v>
      </c>
      <c r="AKI570" s="21">
        <f t="shared" si="903"/>
        <v>43534.06</v>
      </c>
      <c r="AKJ570" s="21">
        <f t="shared" si="904"/>
        <v>0</v>
      </c>
      <c r="AKK570" s="21">
        <f t="shared" si="226"/>
        <v>0</v>
      </c>
      <c r="AKL570" s="21">
        <f t="shared" si="226"/>
        <v>0</v>
      </c>
      <c r="AKM570" s="21">
        <f t="shared" si="905"/>
        <v>0</v>
      </c>
      <c r="AKN570" s="21">
        <f t="shared" si="227"/>
        <v>0</v>
      </c>
      <c r="AKO570" s="21">
        <f t="shared" si="227"/>
        <v>0</v>
      </c>
      <c r="AKP570" s="23"/>
      <c r="AKQ570" s="23"/>
      <c r="AKR570" s="23"/>
      <c r="AKS570" s="21">
        <f t="shared" si="906"/>
        <v>0</v>
      </c>
      <c r="AKT570" s="21">
        <f t="shared" si="907"/>
        <v>0</v>
      </c>
      <c r="AKU570" s="21">
        <f t="shared" si="908"/>
        <v>0</v>
      </c>
      <c r="AKV570" s="21">
        <f t="shared" si="909"/>
        <v>0</v>
      </c>
      <c r="AKW570" s="21">
        <f t="shared" si="910"/>
        <v>0</v>
      </c>
      <c r="AKX570" s="21">
        <f t="shared" si="911"/>
        <v>0</v>
      </c>
      <c r="AKY570" s="21">
        <f t="shared" si="912"/>
        <v>273067.90999999997</v>
      </c>
      <c r="AKZ570" s="21">
        <f t="shared" si="913"/>
        <v>285348.25</v>
      </c>
      <c r="ALA570" s="21">
        <f t="shared" si="914"/>
        <v>301635.96999999997</v>
      </c>
      <c r="ALB570" s="21">
        <f t="shared" si="915"/>
        <v>52825.48</v>
      </c>
      <c r="ALC570" s="21">
        <f t="shared" si="916"/>
        <v>47613.67</v>
      </c>
      <c r="ALD570" s="21">
        <f t="shared" si="917"/>
        <v>45432.26</v>
      </c>
      <c r="ALE570" s="21">
        <f t="shared" si="918"/>
        <v>0</v>
      </c>
      <c r="ALF570" s="21">
        <f t="shared" si="228"/>
        <v>0</v>
      </c>
      <c r="ALG570" s="21">
        <f t="shared" si="228"/>
        <v>0</v>
      </c>
      <c r="ALH570" s="21">
        <f t="shared" si="919"/>
        <v>0</v>
      </c>
      <c r="ALI570" s="21">
        <f t="shared" si="229"/>
        <v>0</v>
      </c>
      <c r="ALJ570" s="21">
        <f t="shared" si="229"/>
        <v>0</v>
      </c>
      <c r="ALK570" s="23"/>
      <c r="ALL570" s="23"/>
      <c r="ALM570" s="23"/>
      <c r="ALN570" s="21">
        <f t="shared" si="920"/>
        <v>0</v>
      </c>
      <c r="ALO570" s="21">
        <f t="shared" si="921"/>
        <v>0</v>
      </c>
      <c r="ALP570" s="21">
        <f t="shared" si="922"/>
        <v>0</v>
      </c>
      <c r="ALQ570" s="21">
        <f t="shared" si="923"/>
        <v>0</v>
      </c>
      <c r="ALR570" s="21">
        <f t="shared" si="924"/>
        <v>0</v>
      </c>
      <c r="ALS570" s="21">
        <f t="shared" si="925"/>
        <v>0</v>
      </c>
      <c r="ALT570" s="21">
        <f t="shared" si="926"/>
        <v>312473.86</v>
      </c>
      <c r="ALU570" s="21">
        <f t="shared" si="927"/>
        <v>288327.69</v>
      </c>
      <c r="ALV570" s="21">
        <f t="shared" si="928"/>
        <v>306921.96999999997</v>
      </c>
      <c r="ALW570" s="21">
        <f t="shared" si="929"/>
        <v>60603.02</v>
      </c>
      <c r="ALX570" s="21">
        <f t="shared" si="930"/>
        <v>51338.32</v>
      </c>
      <c r="ALY570" s="21">
        <f t="shared" si="931"/>
        <v>48920.42</v>
      </c>
      <c r="ALZ570" s="21">
        <f t="shared" si="932"/>
        <v>0</v>
      </c>
      <c r="AMA570" s="21">
        <f t="shared" si="230"/>
        <v>0</v>
      </c>
      <c r="AMB570" s="21">
        <f t="shared" si="230"/>
        <v>0</v>
      </c>
      <c r="AMC570" s="21">
        <f t="shared" si="933"/>
        <v>0</v>
      </c>
      <c r="AMD570" s="21">
        <f t="shared" si="231"/>
        <v>0</v>
      </c>
      <c r="AME570" s="21">
        <f t="shared" si="231"/>
        <v>0</v>
      </c>
      <c r="AMF570" s="23"/>
      <c r="AMG570" s="23"/>
      <c r="AMH570" s="23"/>
      <c r="AMI570" s="21">
        <f t="shared" si="934"/>
        <v>0</v>
      </c>
      <c r="AMJ570" s="21">
        <f t="shared" si="935"/>
        <v>0</v>
      </c>
      <c r="AMK570" s="21">
        <f t="shared" si="936"/>
        <v>0</v>
      </c>
      <c r="AML570" s="21">
        <f t="shared" si="937"/>
        <v>0</v>
      </c>
      <c r="AMM570" s="21">
        <f t="shared" si="938"/>
        <v>0</v>
      </c>
      <c r="AMN570" s="21">
        <f t="shared" si="939"/>
        <v>0</v>
      </c>
      <c r="AMO570" s="21">
        <f t="shared" si="940"/>
        <v>273265.34000000003</v>
      </c>
      <c r="AMP570" s="21">
        <f t="shared" si="941"/>
        <v>287772.18</v>
      </c>
      <c r="AMQ570" s="21">
        <f t="shared" si="942"/>
        <v>305939.27</v>
      </c>
      <c r="AMR570" s="21">
        <f t="shared" si="943"/>
        <v>47894.66</v>
      </c>
      <c r="AMS570" s="21">
        <f t="shared" si="944"/>
        <v>43385.279999999999</v>
      </c>
      <c r="AMT570" s="21">
        <f t="shared" si="945"/>
        <v>41462.230000000003</v>
      </c>
      <c r="AMU570" s="21">
        <f t="shared" si="946"/>
        <v>0</v>
      </c>
      <c r="AMV570" s="21">
        <f t="shared" si="232"/>
        <v>0</v>
      </c>
      <c r="AMW570" s="21">
        <f t="shared" si="232"/>
        <v>0</v>
      </c>
      <c r="AMX570" s="21">
        <f t="shared" si="947"/>
        <v>0</v>
      </c>
      <c r="AMY570" s="21">
        <f t="shared" si="233"/>
        <v>0</v>
      </c>
      <c r="AMZ570" s="21">
        <f t="shared" si="233"/>
        <v>0</v>
      </c>
      <c r="ANA570" s="23"/>
      <c r="ANB570" s="23"/>
      <c r="ANC570" s="23"/>
      <c r="AND570" s="21">
        <f t="shared" si="948"/>
        <v>0</v>
      </c>
      <c r="ANE570" s="21">
        <f t="shared" si="949"/>
        <v>0</v>
      </c>
      <c r="ANF570" s="21">
        <f t="shared" si="950"/>
        <v>0</v>
      </c>
      <c r="ANG570" s="21">
        <f t="shared" si="951"/>
        <v>0</v>
      </c>
      <c r="ANH570" s="21">
        <f t="shared" si="952"/>
        <v>0</v>
      </c>
      <c r="ANI570" s="21">
        <f t="shared" si="953"/>
        <v>0</v>
      </c>
      <c r="ANJ570" s="21">
        <f t="shared" si="954"/>
        <v>304791.90000000002</v>
      </c>
      <c r="ANK570" s="21">
        <f t="shared" si="955"/>
        <v>296789.49</v>
      </c>
      <c r="ANL570" s="21">
        <f t="shared" si="956"/>
        <v>321942.96000000002</v>
      </c>
      <c r="ANM570" s="21">
        <f t="shared" si="957"/>
        <v>84617.97</v>
      </c>
      <c r="ANN570" s="21">
        <f t="shared" si="958"/>
        <v>111907.53</v>
      </c>
      <c r="ANO570" s="21">
        <f t="shared" si="959"/>
        <v>110054.17</v>
      </c>
      <c r="ANP570" s="21">
        <f t="shared" si="960"/>
        <v>0</v>
      </c>
      <c r="ANQ570" s="21">
        <f t="shared" si="234"/>
        <v>0</v>
      </c>
      <c r="ANR570" s="21">
        <f t="shared" si="234"/>
        <v>0</v>
      </c>
      <c r="ANS570" s="21">
        <f t="shared" si="961"/>
        <v>0</v>
      </c>
      <c r="ANT570" s="21">
        <f t="shared" si="235"/>
        <v>0</v>
      </c>
      <c r="ANU570" s="21">
        <f t="shared" si="235"/>
        <v>0</v>
      </c>
      <c r="ANV570" s="23"/>
      <c r="ANW570" s="23"/>
      <c r="ANX570" s="23"/>
      <c r="ANY570" s="21">
        <f t="shared" si="962"/>
        <v>0</v>
      </c>
      <c r="ANZ570" s="21">
        <f t="shared" si="963"/>
        <v>0</v>
      </c>
      <c r="AOA570" s="21">
        <f t="shared" si="964"/>
        <v>0</v>
      </c>
      <c r="AOB570" s="21">
        <f t="shared" si="965"/>
        <v>0</v>
      </c>
      <c r="AOC570" s="21">
        <f t="shared" si="966"/>
        <v>0</v>
      </c>
      <c r="AOD570" s="21">
        <f t="shared" si="967"/>
        <v>0</v>
      </c>
      <c r="AOE570" s="21">
        <f t="shared" si="968"/>
        <v>273255.77</v>
      </c>
      <c r="AOF570" s="21">
        <f t="shared" si="969"/>
        <v>289831.53999999998</v>
      </c>
      <c r="AOG570" s="21">
        <f t="shared" si="970"/>
        <v>309589.69</v>
      </c>
      <c r="AOH570" s="21">
        <f t="shared" si="971"/>
        <v>39430.660000000003</v>
      </c>
      <c r="AOI570" s="21">
        <f t="shared" si="972"/>
        <v>44661.64</v>
      </c>
      <c r="AOJ570" s="21">
        <f t="shared" si="973"/>
        <v>42734.34</v>
      </c>
      <c r="AOK570" s="21">
        <f t="shared" si="974"/>
        <v>0</v>
      </c>
      <c r="AOL570" s="21">
        <f t="shared" si="236"/>
        <v>0</v>
      </c>
      <c r="AOM570" s="21">
        <f t="shared" si="236"/>
        <v>0</v>
      </c>
      <c r="AON570" s="21">
        <f t="shared" si="975"/>
        <v>0</v>
      </c>
      <c r="AOO570" s="21">
        <f t="shared" si="237"/>
        <v>0</v>
      </c>
      <c r="AOP570" s="21">
        <f t="shared" si="237"/>
        <v>0</v>
      </c>
      <c r="AOQ570" s="23"/>
      <c r="AOR570" s="23"/>
      <c r="AOS570" s="23"/>
      <c r="AOT570" s="21">
        <f t="shared" si="976"/>
        <v>0</v>
      </c>
      <c r="AOU570" s="21">
        <f t="shared" si="977"/>
        <v>0</v>
      </c>
      <c r="AOV570" s="21">
        <f t="shared" si="978"/>
        <v>0</v>
      </c>
      <c r="AOW570" s="21">
        <f t="shared" si="979"/>
        <v>0</v>
      </c>
      <c r="AOX570" s="21">
        <f t="shared" si="980"/>
        <v>0</v>
      </c>
      <c r="AOY570" s="21">
        <f t="shared" si="981"/>
        <v>0</v>
      </c>
      <c r="AOZ570" s="21">
        <f t="shared" si="982"/>
        <v>273236.08</v>
      </c>
      <c r="APA570" s="21">
        <f t="shared" si="983"/>
        <v>287299.8</v>
      </c>
      <c r="APB570" s="21">
        <f t="shared" si="984"/>
        <v>305103.35999999999</v>
      </c>
      <c r="APC570" s="21">
        <f t="shared" si="985"/>
        <v>57255.27</v>
      </c>
      <c r="APD570" s="21">
        <f t="shared" si="986"/>
        <v>50109.87</v>
      </c>
      <c r="APE570" s="21">
        <f t="shared" si="987"/>
        <v>47525.84</v>
      </c>
      <c r="APF570" s="21">
        <f t="shared" si="988"/>
        <v>0</v>
      </c>
      <c r="APG570" s="21">
        <f t="shared" si="238"/>
        <v>0</v>
      </c>
      <c r="APH570" s="21">
        <f t="shared" si="238"/>
        <v>0</v>
      </c>
      <c r="API570" s="21">
        <f t="shared" si="989"/>
        <v>0</v>
      </c>
      <c r="APJ570" s="21">
        <f t="shared" si="239"/>
        <v>0</v>
      </c>
      <c r="APK570" s="21">
        <f t="shared" si="239"/>
        <v>0</v>
      </c>
      <c r="APL570" s="23"/>
      <c r="APM570" s="23"/>
      <c r="APN570" s="23"/>
      <c r="APO570" s="21">
        <f t="shared" si="990"/>
        <v>0</v>
      </c>
      <c r="APP570" s="21">
        <f t="shared" si="991"/>
        <v>0</v>
      </c>
      <c r="APQ570" s="21">
        <f t="shared" si="992"/>
        <v>0</v>
      </c>
      <c r="APR570" s="21">
        <f t="shared" si="993"/>
        <v>0</v>
      </c>
      <c r="APS570" s="21">
        <f t="shared" si="994"/>
        <v>0</v>
      </c>
      <c r="APT570" s="21">
        <f t="shared" si="995"/>
        <v>0</v>
      </c>
      <c r="APU570" s="21">
        <f t="shared" si="996"/>
        <v>273119.78000000003</v>
      </c>
      <c r="APV570" s="21">
        <f t="shared" si="997"/>
        <v>285229.7</v>
      </c>
      <c r="APW570" s="21">
        <f t="shared" si="998"/>
        <v>301428.39</v>
      </c>
      <c r="APX570" s="21">
        <f t="shared" si="999"/>
        <v>50071.17</v>
      </c>
      <c r="APY570" s="21">
        <f t="shared" si="1000"/>
        <v>44913.84</v>
      </c>
      <c r="APZ570" s="21">
        <f t="shared" si="1001"/>
        <v>42986.78</v>
      </c>
      <c r="AQA570" s="21">
        <f t="shared" si="1002"/>
        <v>0</v>
      </c>
      <c r="AQB570" s="21">
        <f t="shared" si="240"/>
        <v>0</v>
      </c>
      <c r="AQC570" s="21">
        <f t="shared" si="240"/>
        <v>0</v>
      </c>
      <c r="AQD570" s="21">
        <f t="shared" si="1003"/>
        <v>0</v>
      </c>
      <c r="AQE570" s="21">
        <f t="shared" si="241"/>
        <v>0</v>
      </c>
      <c r="AQF570" s="21">
        <f t="shared" si="241"/>
        <v>0</v>
      </c>
      <c r="AQG570" s="23"/>
      <c r="AQH570" s="23"/>
      <c r="AQI570" s="23"/>
      <c r="AQJ570" s="21">
        <f t="shared" si="1004"/>
        <v>0</v>
      </c>
      <c r="AQK570" s="21">
        <f t="shared" si="1005"/>
        <v>0</v>
      </c>
      <c r="AQL570" s="21">
        <f t="shared" si="1006"/>
        <v>0</v>
      </c>
      <c r="AQM570" s="21">
        <f t="shared" si="1007"/>
        <v>0</v>
      </c>
      <c r="AQN570" s="21">
        <f t="shared" si="1008"/>
        <v>0</v>
      </c>
      <c r="AQO570" s="21">
        <f t="shared" si="1009"/>
        <v>0</v>
      </c>
      <c r="AQP570" s="21">
        <f t="shared" si="1010"/>
        <v>273295.46000000002</v>
      </c>
      <c r="AQQ570" s="21">
        <f t="shared" si="1011"/>
        <v>289164.78999999998</v>
      </c>
      <c r="AQR570" s="21">
        <f t="shared" si="1012"/>
        <v>308404.83</v>
      </c>
      <c r="AQS570" s="21">
        <f t="shared" si="1013"/>
        <v>40175.57</v>
      </c>
      <c r="AQT570" s="21">
        <f t="shared" si="1014"/>
        <v>42100.71</v>
      </c>
      <c r="AQU570" s="21">
        <f t="shared" si="1015"/>
        <v>40663.599999999999</v>
      </c>
      <c r="AQV570" s="21">
        <f t="shared" si="1016"/>
        <v>0</v>
      </c>
      <c r="AQW570" s="21">
        <f t="shared" si="242"/>
        <v>0</v>
      </c>
      <c r="AQX570" s="21">
        <f t="shared" si="242"/>
        <v>0</v>
      </c>
      <c r="AQY570" s="21">
        <f t="shared" si="1017"/>
        <v>0</v>
      </c>
      <c r="AQZ570" s="21">
        <f t="shared" si="243"/>
        <v>0</v>
      </c>
      <c r="ARA570" s="21">
        <f t="shared" si="243"/>
        <v>0</v>
      </c>
      <c r="ARB570" s="23"/>
      <c r="ARC570" s="23"/>
      <c r="ARD570" s="23"/>
      <c r="ARE570" s="21">
        <f t="shared" si="1018"/>
        <v>0</v>
      </c>
      <c r="ARF570" s="21">
        <f t="shared" si="1019"/>
        <v>0</v>
      </c>
      <c r="ARG570" s="21">
        <f t="shared" si="1020"/>
        <v>0</v>
      </c>
      <c r="ARH570" s="21">
        <f t="shared" si="1021"/>
        <v>0</v>
      </c>
      <c r="ARI570" s="21">
        <f t="shared" si="1022"/>
        <v>0</v>
      </c>
      <c r="ARJ570" s="21">
        <f t="shared" si="1023"/>
        <v>0</v>
      </c>
      <c r="ARK570" s="21">
        <f t="shared" si="1024"/>
        <v>303166.17</v>
      </c>
      <c r="ARL570" s="21">
        <f t="shared" si="1025"/>
        <v>284214.2</v>
      </c>
      <c r="ARM570" s="21">
        <f t="shared" si="1026"/>
        <v>299629.26</v>
      </c>
      <c r="ARN570" s="21">
        <f t="shared" si="1027"/>
        <v>55520.26</v>
      </c>
      <c r="ARO570" s="21">
        <f t="shared" si="1028"/>
        <v>41053.1</v>
      </c>
      <c r="ARP570" s="21">
        <f t="shared" si="1029"/>
        <v>39138.92</v>
      </c>
      <c r="ARQ570" s="21">
        <f t="shared" si="1030"/>
        <v>0</v>
      </c>
      <c r="ARR570" s="21">
        <f t="shared" si="244"/>
        <v>0</v>
      </c>
      <c r="ARS570" s="21">
        <f t="shared" si="244"/>
        <v>0</v>
      </c>
      <c r="ART570" s="21">
        <f t="shared" si="1031"/>
        <v>0</v>
      </c>
      <c r="ARU570" s="21">
        <f t="shared" si="245"/>
        <v>0</v>
      </c>
      <c r="ARV570" s="21">
        <f t="shared" si="245"/>
        <v>0</v>
      </c>
      <c r="ARW570" s="23"/>
      <c r="ARX570" s="23"/>
      <c r="ARY570" s="23"/>
      <c r="ARZ570" s="21">
        <f t="shared" si="1032"/>
        <v>0</v>
      </c>
      <c r="ASA570" s="21">
        <f t="shared" si="1033"/>
        <v>0</v>
      </c>
      <c r="ASB570" s="21">
        <f t="shared" si="1034"/>
        <v>0</v>
      </c>
      <c r="ASC570" s="21">
        <f t="shared" si="1035"/>
        <v>0</v>
      </c>
      <c r="ASD570" s="21">
        <f t="shared" si="1036"/>
        <v>0</v>
      </c>
      <c r="ASE570" s="21">
        <f t="shared" si="1037"/>
        <v>0</v>
      </c>
      <c r="ASF570" s="21">
        <f t="shared" si="1038"/>
        <v>273076.65999999997</v>
      </c>
      <c r="ASG570" s="21">
        <f t="shared" si="1039"/>
        <v>285398.09000000003</v>
      </c>
      <c r="ASH570" s="21">
        <f t="shared" si="1040"/>
        <v>301726.84999999998</v>
      </c>
      <c r="ASI570" s="21">
        <f t="shared" si="1041"/>
        <v>42257.5</v>
      </c>
      <c r="ASJ570" s="21">
        <f t="shared" si="1042"/>
        <v>46412.52</v>
      </c>
      <c r="ASK570" s="21">
        <f t="shared" si="1043"/>
        <v>43899.19</v>
      </c>
      <c r="ASL570" s="21">
        <f t="shared" si="1044"/>
        <v>0</v>
      </c>
      <c r="ASM570" s="21">
        <f t="shared" si="246"/>
        <v>0</v>
      </c>
      <c r="ASN570" s="21">
        <f t="shared" si="246"/>
        <v>0</v>
      </c>
      <c r="ASO570" s="21">
        <f t="shared" si="1045"/>
        <v>0</v>
      </c>
      <c r="ASP570" s="21">
        <f t="shared" si="247"/>
        <v>0</v>
      </c>
      <c r="ASQ570" s="21">
        <f t="shared" si="247"/>
        <v>0</v>
      </c>
      <c r="ASR570" s="23"/>
      <c r="ASS570" s="23"/>
      <c r="AST570" s="23"/>
      <c r="ASU570" s="21">
        <f t="shared" si="1046"/>
        <v>0</v>
      </c>
      <c r="ASV570" s="21">
        <f t="shared" si="1047"/>
        <v>0</v>
      </c>
      <c r="ASW570" s="21">
        <f t="shared" si="1048"/>
        <v>0</v>
      </c>
      <c r="ASX570" s="21">
        <f t="shared" si="1049"/>
        <v>0</v>
      </c>
      <c r="ASY570" s="21">
        <f t="shared" si="1050"/>
        <v>0</v>
      </c>
      <c r="ASZ570" s="21">
        <f t="shared" si="1051"/>
        <v>0</v>
      </c>
      <c r="ATA570" s="21">
        <f t="shared" si="1052"/>
        <v>273138.67</v>
      </c>
      <c r="ATB570" s="21">
        <f t="shared" si="1053"/>
        <v>286287.46999999997</v>
      </c>
      <c r="ATC570" s="21">
        <f t="shared" si="1054"/>
        <v>303305.03999999998</v>
      </c>
      <c r="ATD570" s="21">
        <f t="shared" si="1055"/>
        <v>43569.09</v>
      </c>
      <c r="ATE570" s="21">
        <f t="shared" si="1056"/>
        <v>39626.1</v>
      </c>
      <c r="ATF570" s="21">
        <f t="shared" si="1057"/>
        <v>37852.44</v>
      </c>
      <c r="ATG570" s="21">
        <f t="shared" si="1058"/>
        <v>0</v>
      </c>
      <c r="ATH570" s="21">
        <f t="shared" si="248"/>
        <v>0</v>
      </c>
      <c r="ATI570" s="21">
        <f t="shared" si="248"/>
        <v>0</v>
      </c>
      <c r="ATJ570" s="21">
        <f t="shared" si="1059"/>
        <v>0</v>
      </c>
      <c r="ATK570" s="21">
        <f t="shared" si="249"/>
        <v>0</v>
      </c>
      <c r="ATL570" s="21">
        <f t="shared" si="249"/>
        <v>0</v>
      </c>
      <c r="ATM570" s="23"/>
      <c r="ATN570" s="23"/>
      <c r="ATO570" s="23"/>
      <c r="ATP570" s="21">
        <f t="shared" si="1060"/>
        <v>0</v>
      </c>
      <c r="ATQ570" s="21">
        <f t="shared" si="1061"/>
        <v>0</v>
      </c>
      <c r="ATR570" s="21">
        <f t="shared" si="1062"/>
        <v>0</v>
      </c>
      <c r="ATS570" s="21">
        <f t="shared" si="1063"/>
        <v>0</v>
      </c>
      <c r="ATT570" s="21">
        <f t="shared" si="1064"/>
        <v>0</v>
      </c>
      <c r="ATU570" s="21">
        <f t="shared" si="1065"/>
        <v>0</v>
      </c>
      <c r="ATV570" s="21">
        <f t="shared" si="1066"/>
        <v>273147</v>
      </c>
      <c r="ATW570" s="21">
        <f t="shared" si="1067"/>
        <v>286003.51</v>
      </c>
      <c r="ATX570" s="21">
        <f t="shared" si="1068"/>
        <v>302802.23</v>
      </c>
      <c r="ATY570" s="21">
        <f t="shared" si="1069"/>
        <v>46210.85</v>
      </c>
      <c r="ATZ570" s="21">
        <f t="shared" si="1070"/>
        <v>44882.73</v>
      </c>
      <c r="AUA570" s="21">
        <f t="shared" si="1071"/>
        <v>42463.69</v>
      </c>
      <c r="AUB570" s="21">
        <f t="shared" si="1072"/>
        <v>0</v>
      </c>
      <c r="AUC570" s="21">
        <f t="shared" si="250"/>
        <v>0</v>
      </c>
      <c r="AUD570" s="21">
        <f t="shared" si="250"/>
        <v>0</v>
      </c>
      <c r="AUE570" s="21">
        <f t="shared" si="1073"/>
        <v>0</v>
      </c>
      <c r="AUF570" s="21">
        <f t="shared" si="251"/>
        <v>0</v>
      </c>
      <c r="AUG570" s="21">
        <f t="shared" si="251"/>
        <v>0</v>
      </c>
      <c r="AUH570" s="23"/>
      <c r="AUI570" s="23"/>
      <c r="AUJ570" s="23"/>
      <c r="AUK570" s="21">
        <f t="shared" si="1074"/>
        <v>0</v>
      </c>
      <c r="AUL570" s="21">
        <f t="shared" si="1075"/>
        <v>0</v>
      </c>
      <c r="AUM570" s="21">
        <f t="shared" si="1076"/>
        <v>0</v>
      </c>
      <c r="AUN570" s="21">
        <f t="shared" si="1077"/>
        <v>0</v>
      </c>
      <c r="AUO570" s="21">
        <f t="shared" si="1078"/>
        <v>0</v>
      </c>
      <c r="AUP570" s="21">
        <f t="shared" si="1079"/>
        <v>0</v>
      </c>
      <c r="AUQ570" s="21">
        <f t="shared" si="1080"/>
        <v>273113.11</v>
      </c>
      <c r="AUR570" s="21">
        <f t="shared" si="1081"/>
        <v>285808.09000000003</v>
      </c>
      <c r="AUS570" s="21">
        <f t="shared" si="1082"/>
        <v>302455.90999999997</v>
      </c>
      <c r="AUT570" s="21">
        <f t="shared" si="1083"/>
        <v>44246.11</v>
      </c>
      <c r="AUU570" s="21">
        <f t="shared" si="1084"/>
        <v>45006.89</v>
      </c>
      <c r="AUV570" s="21">
        <f t="shared" si="1085"/>
        <v>42998.01</v>
      </c>
      <c r="AUW570" s="21">
        <f t="shared" si="1086"/>
        <v>0</v>
      </c>
      <c r="AUX570" s="21">
        <f t="shared" si="252"/>
        <v>0</v>
      </c>
      <c r="AUY570" s="21">
        <f t="shared" si="252"/>
        <v>0</v>
      </c>
      <c r="AUZ570" s="21">
        <f t="shared" si="1087"/>
        <v>0</v>
      </c>
      <c r="AVA570" s="21">
        <f t="shared" si="253"/>
        <v>0</v>
      </c>
      <c r="AVB570" s="21">
        <f t="shared" si="253"/>
        <v>0</v>
      </c>
      <c r="AVC570" s="41">
        <f t="shared" si="1088"/>
        <v>0</v>
      </c>
      <c r="AVD570" s="41">
        <f t="shared" si="254"/>
        <v>15</v>
      </c>
      <c r="AVE570" s="41">
        <f t="shared" si="254"/>
        <v>15</v>
      </c>
      <c r="AVF570" s="21">
        <f t="shared" si="254"/>
        <v>0</v>
      </c>
      <c r="AVG570" s="21">
        <f t="shared" si="254"/>
        <v>4123350</v>
      </c>
      <c r="AVH570" s="21">
        <f t="shared" si="254"/>
        <v>4184625</v>
      </c>
      <c r="AVI570" s="21">
        <f t="shared" si="254"/>
        <v>0</v>
      </c>
      <c r="AVJ570" s="21">
        <f t="shared" si="254"/>
        <v>1667535</v>
      </c>
      <c r="AVK570" s="21">
        <f t="shared" si="254"/>
        <v>1706280</v>
      </c>
      <c r="AVL570" s="21"/>
      <c r="AVM570" s="21"/>
      <c r="AVN570" s="21"/>
      <c r="AVO570" s="21"/>
      <c r="AVP570" s="21"/>
      <c r="AVQ570" s="21"/>
      <c r="AVR570" s="21">
        <f t="shared" si="255"/>
        <v>0</v>
      </c>
      <c r="AVS570" s="21">
        <f t="shared" si="255"/>
        <v>4222293.75</v>
      </c>
      <c r="AVT570" s="21">
        <f t="shared" si="255"/>
        <v>4421648.7</v>
      </c>
      <c r="AVU570" s="21">
        <f t="shared" si="255"/>
        <v>0</v>
      </c>
      <c r="AVV570" s="21">
        <f t="shared" si="255"/>
        <v>580371.30000000005</v>
      </c>
      <c r="AVW570" s="21">
        <f t="shared" si="255"/>
        <v>561595.05000000005</v>
      </c>
    </row>
    <row r="571" spans="1:1271" ht="87.75" customHeight="1">
      <c r="A571" s="22" t="s">
        <v>72</v>
      </c>
      <c r="B571" s="22" t="s">
        <v>82</v>
      </c>
      <c r="C571" s="5"/>
      <c r="D571" s="113"/>
      <c r="E571" s="96"/>
      <c r="F571" s="29">
        <f t="shared" si="256"/>
        <v>237894</v>
      </c>
      <c r="G571" s="29">
        <f t="shared" si="256"/>
        <v>240209</v>
      </c>
      <c r="H571" s="29">
        <f t="shared" si="256"/>
        <v>243762</v>
      </c>
      <c r="I571" s="21">
        <f t="shared" si="257"/>
        <v>97145.22</v>
      </c>
      <c r="J571" s="21">
        <f t="shared" si="257"/>
        <v>98894.22</v>
      </c>
      <c r="K571" s="21">
        <f t="shared" si="257"/>
        <v>100977.22</v>
      </c>
      <c r="L571" s="23"/>
      <c r="M571" s="23"/>
      <c r="N571" s="23"/>
      <c r="O571" s="21">
        <f t="shared" si="258"/>
        <v>0</v>
      </c>
      <c r="P571" s="21">
        <f t="shared" si="259"/>
        <v>0</v>
      </c>
      <c r="Q571" s="21">
        <f t="shared" si="260"/>
        <v>0</v>
      </c>
      <c r="R571" s="21">
        <f t="shared" si="261"/>
        <v>0</v>
      </c>
      <c r="S571" s="21">
        <f t="shared" si="262"/>
        <v>0</v>
      </c>
      <c r="T571" s="21">
        <f t="shared" si="263"/>
        <v>0</v>
      </c>
      <c r="U571" s="21">
        <f t="shared" si="264"/>
        <v>246491.87</v>
      </c>
      <c r="V571" s="21">
        <f t="shared" si="265"/>
        <v>253330.8</v>
      </c>
      <c r="W571" s="21">
        <f t="shared" si="266"/>
        <v>270632.59000000003</v>
      </c>
      <c r="X571" s="21">
        <f t="shared" si="267"/>
        <v>27571.46</v>
      </c>
      <c r="Y571" s="21">
        <f t="shared" si="268"/>
        <v>46638.81</v>
      </c>
      <c r="Z571" s="21">
        <f t="shared" si="269"/>
        <v>43955.76</v>
      </c>
      <c r="AA571" s="21">
        <f t="shared" si="270"/>
        <v>0</v>
      </c>
      <c r="AB571" s="21">
        <f t="shared" si="133"/>
        <v>0</v>
      </c>
      <c r="AC571" s="21">
        <f t="shared" si="133"/>
        <v>0</v>
      </c>
      <c r="AD571" s="21">
        <f t="shared" si="271"/>
        <v>0</v>
      </c>
      <c r="AE571" s="21">
        <f t="shared" si="134"/>
        <v>0</v>
      </c>
      <c r="AF571" s="21">
        <f t="shared" si="134"/>
        <v>0</v>
      </c>
      <c r="AG571" s="23"/>
      <c r="AH571" s="23"/>
      <c r="AI571" s="23"/>
      <c r="AJ571" s="21">
        <f t="shared" si="272"/>
        <v>0</v>
      </c>
      <c r="AK571" s="21">
        <f t="shared" si="273"/>
        <v>0</v>
      </c>
      <c r="AL571" s="21">
        <f t="shared" si="274"/>
        <v>0</v>
      </c>
      <c r="AM571" s="21">
        <f t="shared" si="275"/>
        <v>0</v>
      </c>
      <c r="AN571" s="21">
        <f t="shared" si="276"/>
        <v>0</v>
      </c>
      <c r="AO571" s="21">
        <f t="shared" si="277"/>
        <v>0</v>
      </c>
      <c r="AP571" s="21">
        <f t="shared" si="278"/>
        <v>271676.71999999997</v>
      </c>
      <c r="AQ571" s="21">
        <f t="shared" si="279"/>
        <v>252605.74</v>
      </c>
      <c r="AR571" s="21">
        <f t="shared" si="280"/>
        <v>269343.77</v>
      </c>
      <c r="AS571" s="21">
        <f t="shared" si="281"/>
        <v>42930.85</v>
      </c>
      <c r="AT571" s="21">
        <f t="shared" si="282"/>
        <v>43425.919999999998</v>
      </c>
      <c r="AU571" s="21">
        <f t="shared" si="283"/>
        <v>41919.65</v>
      </c>
      <c r="AV571" s="21">
        <f t="shared" si="284"/>
        <v>0</v>
      </c>
      <c r="AW571" s="21">
        <f t="shared" si="135"/>
        <v>0</v>
      </c>
      <c r="AX571" s="21">
        <f t="shared" si="135"/>
        <v>0</v>
      </c>
      <c r="AY571" s="21">
        <f t="shared" si="285"/>
        <v>0</v>
      </c>
      <c r="AZ571" s="21">
        <f t="shared" si="136"/>
        <v>0</v>
      </c>
      <c r="BA571" s="21">
        <f t="shared" si="136"/>
        <v>0</v>
      </c>
      <c r="BB571" s="23"/>
      <c r="BC571" s="23"/>
      <c r="BD571" s="23"/>
      <c r="BE571" s="21">
        <f t="shared" si="286"/>
        <v>0</v>
      </c>
      <c r="BF571" s="21">
        <f t="shared" si="287"/>
        <v>0</v>
      </c>
      <c r="BG571" s="21">
        <f t="shared" si="288"/>
        <v>0</v>
      </c>
      <c r="BH571" s="21">
        <f t="shared" si="289"/>
        <v>0</v>
      </c>
      <c r="BI571" s="21">
        <f t="shared" si="290"/>
        <v>0</v>
      </c>
      <c r="BJ571" s="21">
        <f t="shared" si="291"/>
        <v>0</v>
      </c>
      <c r="BK571" s="21">
        <f t="shared" si="292"/>
        <v>238833.11</v>
      </c>
      <c r="BL571" s="21">
        <f t="shared" si="293"/>
        <v>253608.38</v>
      </c>
      <c r="BM571" s="21">
        <f t="shared" si="294"/>
        <v>271125.40999999997</v>
      </c>
      <c r="BN571" s="21">
        <f t="shared" si="295"/>
        <v>35914.089999999997</v>
      </c>
      <c r="BO571" s="21">
        <f t="shared" si="296"/>
        <v>42660.14</v>
      </c>
      <c r="BP571" s="21">
        <f t="shared" si="297"/>
        <v>39973.730000000003</v>
      </c>
      <c r="BQ571" s="21">
        <f t="shared" si="298"/>
        <v>0</v>
      </c>
      <c r="BR571" s="21">
        <f t="shared" si="137"/>
        <v>0</v>
      </c>
      <c r="BS571" s="21">
        <f t="shared" si="137"/>
        <v>0</v>
      </c>
      <c r="BT571" s="21">
        <f t="shared" si="299"/>
        <v>0</v>
      </c>
      <c r="BU571" s="21">
        <f t="shared" si="138"/>
        <v>0</v>
      </c>
      <c r="BV571" s="21">
        <f t="shared" si="138"/>
        <v>0</v>
      </c>
      <c r="BW571" s="23"/>
      <c r="BX571" s="23"/>
      <c r="BY571" s="23"/>
      <c r="BZ571" s="21">
        <f t="shared" si="300"/>
        <v>0</v>
      </c>
      <c r="CA571" s="21">
        <f t="shared" si="301"/>
        <v>0</v>
      </c>
      <c r="CB571" s="21">
        <f t="shared" si="302"/>
        <v>0</v>
      </c>
      <c r="CC571" s="21">
        <f t="shared" si="303"/>
        <v>0</v>
      </c>
      <c r="CD571" s="21">
        <f t="shared" si="304"/>
        <v>0</v>
      </c>
      <c r="CE571" s="21">
        <f t="shared" si="305"/>
        <v>0</v>
      </c>
      <c r="CF571" s="21">
        <f t="shared" si="306"/>
        <v>239766.65</v>
      </c>
      <c r="CG571" s="21">
        <f t="shared" si="307"/>
        <v>418625.4</v>
      </c>
      <c r="CH571" s="21">
        <f t="shared" si="308"/>
        <v>14438.23</v>
      </c>
      <c r="CI571" s="21">
        <f t="shared" si="309"/>
        <v>56293.34</v>
      </c>
      <c r="CJ571" s="21">
        <f t="shared" si="310"/>
        <v>48511.74</v>
      </c>
      <c r="CK571" s="21">
        <f t="shared" si="311"/>
        <v>158678.22</v>
      </c>
      <c r="CL571" s="21">
        <f t="shared" si="312"/>
        <v>0</v>
      </c>
      <c r="CM571" s="21">
        <f t="shared" si="139"/>
        <v>0</v>
      </c>
      <c r="CN571" s="21">
        <f t="shared" si="139"/>
        <v>0</v>
      </c>
      <c r="CO571" s="21">
        <f t="shared" si="313"/>
        <v>0</v>
      </c>
      <c r="CP571" s="21">
        <f t="shared" si="140"/>
        <v>0</v>
      </c>
      <c r="CQ571" s="21">
        <f t="shared" si="140"/>
        <v>0</v>
      </c>
      <c r="CR571" s="23"/>
      <c r="CS571" s="23"/>
      <c r="CT571" s="23"/>
      <c r="CU571" s="21">
        <f t="shared" si="314"/>
        <v>0</v>
      </c>
      <c r="CV571" s="21">
        <f t="shared" si="315"/>
        <v>0</v>
      </c>
      <c r="CW571" s="21">
        <f t="shared" si="316"/>
        <v>0</v>
      </c>
      <c r="CX571" s="21">
        <f t="shared" si="317"/>
        <v>0</v>
      </c>
      <c r="CY571" s="21">
        <f t="shared" si="318"/>
        <v>0</v>
      </c>
      <c r="CZ571" s="21">
        <f t="shared" si="319"/>
        <v>0</v>
      </c>
      <c r="DA571" s="21">
        <f t="shared" si="320"/>
        <v>238623.79</v>
      </c>
      <c r="DB571" s="21">
        <f t="shared" si="321"/>
        <v>249721.95</v>
      </c>
      <c r="DC571" s="21">
        <f t="shared" si="322"/>
        <v>264231.89</v>
      </c>
      <c r="DD571" s="21">
        <f t="shared" si="323"/>
        <v>50741.97</v>
      </c>
      <c r="DE571" s="21">
        <f t="shared" si="324"/>
        <v>50532.95</v>
      </c>
      <c r="DF571" s="21">
        <f t="shared" si="325"/>
        <v>48529.4</v>
      </c>
      <c r="DG571" s="21">
        <f t="shared" si="326"/>
        <v>0</v>
      </c>
      <c r="DH571" s="21">
        <f t="shared" si="141"/>
        <v>0</v>
      </c>
      <c r="DI571" s="21">
        <f t="shared" si="141"/>
        <v>0</v>
      </c>
      <c r="DJ571" s="21">
        <f t="shared" si="327"/>
        <v>0</v>
      </c>
      <c r="DK571" s="21">
        <f t="shared" si="142"/>
        <v>0</v>
      </c>
      <c r="DL571" s="21">
        <f t="shared" si="142"/>
        <v>0</v>
      </c>
      <c r="DM571" s="23"/>
      <c r="DN571" s="23"/>
      <c r="DO571" s="23"/>
      <c r="DP571" s="21">
        <f t="shared" si="328"/>
        <v>0</v>
      </c>
      <c r="DQ571" s="21">
        <f t="shared" si="329"/>
        <v>0</v>
      </c>
      <c r="DR571" s="21">
        <f t="shared" si="330"/>
        <v>0</v>
      </c>
      <c r="DS571" s="21">
        <f t="shared" si="331"/>
        <v>0</v>
      </c>
      <c r="DT571" s="21">
        <f t="shared" si="332"/>
        <v>0</v>
      </c>
      <c r="DU571" s="21">
        <f t="shared" si="333"/>
        <v>0</v>
      </c>
      <c r="DV571" s="21">
        <f t="shared" si="334"/>
        <v>238766.51</v>
      </c>
      <c r="DW571" s="21">
        <f t="shared" si="335"/>
        <v>253172.39</v>
      </c>
      <c r="DX571" s="21">
        <f t="shared" si="336"/>
        <v>270352.32</v>
      </c>
      <c r="DY571" s="21">
        <f t="shared" si="337"/>
        <v>53784.89</v>
      </c>
      <c r="DZ571" s="21">
        <f t="shared" si="338"/>
        <v>53875.94</v>
      </c>
      <c r="EA571" s="21">
        <f t="shared" si="339"/>
        <v>52127.01</v>
      </c>
      <c r="EB571" s="21">
        <f t="shared" si="340"/>
        <v>0</v>
      </c>
      <c r="EC571" s="21">
        <f t="shared" si="143"/>
        <v>0</v>
      </c>
      <c r="ED571" s="21">
        <f t="shared" si="143"/>
        <v>0</v>
      </c>
      <c r="EE571" s="21">
        <f t="shared" si="341"/>
        <v>0</v>
      </c>
      <c r="EF571" s="21">
        <f t="shared" si="144"/>
        <v>0</v>
      </c>
      <c r="EG571" s="21">
        <f t="shared" si="144"/>
        <v>0</v>
      </c>
      <c r="EH571" s="23"/>
      <c r="EI571" s="23"/>
      <c r="EJ571" s="23"/>
      <c r="EK571" s="21">
        <f t="shared" si="342"/>
        <v>0</v>
      </c>
      <c r="EL571" s="21">
        <f t="shared" si="343"/>
        <v>0</v>
      </c>
      <c r="EM571" s="21">
        <f t="shared" si="344"/>
        <v>0</v>
      </c>
      <c r="EN571" s="21">
        <f t="shared" si="345"/>
        <v>0</v>
      </c>
      <c r="EO571" s="21">
        <f t="shared" si="346"/>
        <v>0</v>
      </c>
      <c r="EP571" s="21">
        <f t="shared" si="347"/>
        <v>0</v>
      </c>
      <c r="EQ571" s="21">
        <f t="shared" si="348"/>
        <v>0</v>
      </c>
      <c r="ER571" s="21">
        <f t="shared" si="349"/>
        <v>0</v>
      </c>
      <c r="ES571" s="21">
        <f t="shared" si="350"/>
        <v>0</v>
      </c>
      <c r="ET571" s="21">
        <f t="shared" si="351"/>
        <v>0</v>
      </c>
      <c r="EU571" s="21">
        <f t="shared" si="352"/>
        <v>0</v>
      </c>
      <c r="EV571" s="21">
        <f t="shared" si="353"/>
        <v>0</v>
      </c>
      <c r="EW571" s="21">
        <f t="shared" si="354"/>
        <v>0</v>
      </c>
      <c r="EX571" s="21">
        <f t="shared" si="145"/>
        <v>0</v>
      </c>
      <c r="EY571" s="21">
        <f t="shared" si="145"/>
        <v>0</v>
      </c>
      <c r="EZ571" s="21">
        <f t="shared" si="355"/>
        <v>0</v>
      </c>
      <c r="FA571" s="21">
        <f t="shared" si="146"/>
        <v>0</v>
      </c>
      <c r="FB571" s="21">
        <f t="shared" si="146"/>
        <v>0</v>
      </c>
      <c r="FC571" s="23"/>
      <c r="FD571" s="23"/>
      <c r="FE571" s="23"/>
      <c r="FF571" s="21">
        <f t="shared" si="356"/>
        <v>0</v>
      </c>
      <c r="FG571" s="21">
        <f t="shared" si="357"/>
        <v>0</v>
      </c>
      <c r="FH571" s="21">
        <f t="shared" si="358"/>
        <v>0</v>
      </c>
      <c r="FI571" s="21">
        <f t="shared" si="359"/>
        <v>0</v>
      </c>
      <c r="FJ571" s="21">
        <f t="shared" si="360"/>
        <v>0</v>
      </c>
      <c r="FK571" s="21">
        <f t="shared" si="361"/>
        <v>0</v>
      </c>
      <c r="FL571" s="21">
        <f t="shared" si="362"/>
        <v>243728.05</v>
      </c>
      <c r="FM571" s="21">
        <f t="shared" si="363"/>
        <v>249889.95</v>
      </c>
      <c r="FN571" s="21">
        <f t="shared" si="364"/>
        <v>264525.38</v>
      </c>
      <c r="FO571" s="21">
        <f t="shared" si="365"/>
        <v>44066.19</v>
      </c>
      <c r="FP571" s="21">
        <f t="shared" si="366"/>
        <v>40467.65</v>
      </c>
      <c r="FQ571" s="21">
        <f t="shared" si="367"/>
        <v>39209.67</v>
      </c>
      <c r="FR571" s="21">
        <f t="shared" si="368"/>
        <v>0</v>
      </c>
      <c r="FS571" s="21">
        <f t="shared" si="147"/>
        <v>0</v>
      </c>
      <c r="FT571" s="21">
        <f t="shared" si="147"/>
        <v>0</v>
      </c>
      <c r="FU571" s="21">
        <f t="shared" si="369"/>
        <v>0</v>
      </c>
      <c r="FV571" s="21">
        <f t="shared" si="148"/>
        <v>0</v>
      </c>
      <c r="FW571" s="21">
        <f t="shared" si="148"/>
        <v>0</v>
      </c>
      <c r="FX571" s="23"/>
      <c r="FY571" s="23"/>
      <c r="FZ571" s="23"/>
      <c r="GA571" s="21">
        <f t="shared" si="371"/>
        <v>0</v>
      </c>
      <c r="GB571" s="21">
        <f t="shared" si="372"/>
        <v>0</v>
      </c>
      <c r="GC571" s="21">
        <f t="shared" si="373"/>
        <v>0</v>
      </c>
      <c r="GD571" s="21">
        <f t="shared" si="374"/>
        <v>0</v>
      </c>
      <c r="GE571" s="21">
        <f t="shared" si="375"/>
        <v>0</v>
      </c>
      <c r="GF571" s="21">
        <f t="shared" si="376"/>
        <v>0</v>
      </c>
      <c r="GG571" s="21">
        <f t="shared" si="377"/>
        <v>0</v>
      </c>
      <c r="GH571" s="21">
        <f t="shared" si="378"/>
        <v>0</v>
      </c>
      <c r="GI571" s="21">
        <f t="shared" si="379"/>
        <v>0</v>
      </c>
      <c r="GJ571" s="21">
        <f t="shared" si="380"/>
        <v>0</v>
      </c>
      <c r="GK571" s="21">
        <f t="shared" si="381"/>
        <v>0</v>
      </c>
      <c r="GL571" s="21">
        <f t="shared" si="382"/>
        <v>0</v>
      </c>
      <c r="GM571" s="21">
        <f t="shared" si="383"/>
        <v>0</v>
      </c>
      <c r="GN571" s="21">
        <f t="shared" si="150"/>
        <v>0</v>
      </c>
      <c r="GO571" s="21">
        <f t="shared" si="150"/>
        <v>0</v>
      </c>
      <c r="GP571" s="21">
        <f t="shared" si="384"/>
        <v>0</v>
      </c>
      <c r="GQ571" s="21">
        <f t="shared" si="151"/>
        <v>0</v>
      </c>
      <c r="GR571" s="21">
        <f t="shared" si="151"/>
        <v>0</v>
      </c>
      <c r="GS571" s="23"/>
      <c r="GT571" s="23"/>
      <c r="GU571" s="23"/>
      <c r="GV571" s="21">
        <f t="shared" si="385"/>
        <v>0</v>
      </c>
      <c r="GW571" s="21">
        <f t="shared" si="386"/>
        <v>0</v>
      </c>
      <c r="GX571" s="21">
        <f t="shared" si="387"/>
        <v>0</v>
      </c>
      <c r="GY571" s="21">
        <f t="shared" si="388"/>
        <v>0</v>
      </c>
      <c r="GZ571" s="21">
        <f t="shared" si="389"/>
        <v>0</v>
      </c>
      <c r="HA571" s="21">
        <f t="shared" si="390"/>
        <v>0</v>
      </c>
      <c r="HB571" s="21">
        <f t="shared" si="391"/>
        <v>238592.37</v>
      </c>
      <c r="HC571" s="21">
        <f t="shared" si="392"/>
        <v>249499.02</v>
      </c>
      <c r="HD571" s="21">
        <f t="shared" si="393"/>
        <v>263835.65000000002</v>
      </c>
      <c r="HE571" s="21">
        <f t="shared" si="394"/>
        <v>46491.54</v>
      </c>
      <c r="HF571" s="21">
        <f t="shared" si="395"/>
        <v>46519.12</v>
      </c>
      <c r="HG571" s="21">
        <f t="shared" si="396"/>
        <v>44887.63</v>
      </c>
      <c r="HH571" s="21">
        <f t="shared" si="397"/>
        <v>0</v>
      </c>
      <c r="HI571" s="21">
        <f t="shared" si="152"/>
        <v>0</v>
      </c>
      <c r="HJ571" s="21">
        <f t="shared" si="152"/>
        <v>0</v>
      </c>
      <c r="HK571" s="21">
        <f t="shared" si="398"/>
        <v>0</v>
      </c>
      <c r="HL571" s="21">
        <f t="shared" si="153"/>
        <v>0</v>
      </c>
      <c r="HM571" s="21">
        <f t="shared" si="153"/>
        <v>0</v>
      </c>
      <c r="HN571" s="23"/>
      <c r="HO571" s="23"/>
      <c r="HP571" s="23"/>
      <c r="HQ571" s="21">
        <f t="shared" si="399"/>
        <v>0</v>
      </c>
      <c r="HR571" s="21">
        <f t="shared" si="400"/>
        <v>0</v>
      </c>
      <c r="HS571" s="21">
        <f t="shared" si="401"/>
        <v>0</v>
      </c>
      <c r="HT571" s="21">
        <f t="shared" si="402"/>
        <v>0</v>
      </c>
      <c r="HU571" s="21">
        <f t="shared" si="403"/>
        <v>0</v>
      </c>
      <c r="HV571" s="21">
        <f t="shared" si="404"/>
        <v>0</v>
      </c>
      <c r="HW571" s="21">
        <f t="shared" si="405"/>
        <v>245231.91</v>
      </c>
      <c r="HX571" s="21">
        <f t="shared" si="406"/>
        <v>252285.58</v>
      </c>
      <c r="HY571" s="21">
        <f t="shared" si="407"/>
        <v>268776.96000000002</v>
      </c>
      <c r="HZ571" s="21">
        <f t="shared" si="408"/>
        <v>55352.5</v>
      </c>
      <c r="IA571" s="21">
        <f t="shared" si="409"/>
        <v>45211.56</v>
      </c>
      <c r="IB571" s="21">
        <f t="shared" si="410"/>
        <v>43098.720000000001</v>
      </c>
      <c r="IC571" s="21">
        <f t="shared" si="411"/>
        <v>0</v>
      </c>
      <c r="ID571" s="21">
        <f t="shared" si="154"/>
        <v>0</v>
      </c>
      <c r="IE571" s="21">
        <f t="shared" si="154"/>
        <v>0</v>
      </c>
      <c r="IF571" s="21">
        <f t="shared" si="412"/>
        <v>0</v>
      </c>
      <c r="IG571" s="21">
        <f t="shared" si="155"/>
        <v>0</v>
      </c>
      <c r="IH571" s="21">
        <f t="shared" si="155"/>
        <v>0</v>
      </c>
      <c r="II571" s="23"/>
      <c r="IJ571" s="23"/>
      <c r="IK571" s="23"/>
      <c r="IL571" s="21">
        <f t="shared" si="413"/>
        <v>0</v>
      </c>
      <c r="IM571" s="21">
        <f t="shared" si="414"/>
        <v>0</v>
      </c>
      <c r="IN571" s="21">
        <f t="shared" si="415"/>
        <v>0</v>
      </c>
      <c r="IO571" s="21">
        <f t="shared" si="416"/>
        <v>0</v>
      </c>
      <c r="IP571" s="21">
        <f t="shared" si="417"/>
        <v>0</v>
      </c>
      <c r="IQ571" s="21">
        <f t="shared" si="418"/>
        <v>0</v>
      </c>
      <c r="IR571" s="21">
        <f t="shared" si="419"/>
        <v>238701.6</v>
      </c>
      <c r="IS571" s="21">
        <f t="shared" si="420"/>
        <v>250444.77</v>
      </c>
      <c r="IT571" s="21">
        <f t="shared" si="421"/>
        <v>265512.89</v>
      </c>
      <c r="IU571" s="21">
        <f t="shared" si="422"/>
        <v>48041.73</v>
      </c>
      <c r="IV571" s="21">
        <f t="shared" si="423"/>
        <v>42137.1</v>
      </c>
      <c r="IW571" s="21">
        <f t="shared" si="424"/>
        <v>40097.24</v>
      </c>
      <c r="IX571" s="21">
        <f t="shared" si="425"/>
        <v>0</v>
      </c>
      <c r="IY571" s="21">
        <f t="shared" si="156"/>
        <v>0</v>
      </c>
      <c r="IZ571" s="21">
        <f t="shared" si="156"/>
        <v>0</v>
      </c>
      <c r="JA571" s="21">
        <f t="shared" si="426"/>
        <v>0</v>
      </c>
      <c r="JB571" s="21">
        <f t="shared" si="157"/>
        <v>0</v>
      </c>
      <c r="JC571" s="21">
        <f t="shared" si="157"/>
        <v>0</v>
      </c>
      <c r="JD571" s="23"/>
      <c r="JE571" s="23"/>
      <c r="JF571" s="23"/>
      <c r="JG571" s="21">
        <f t="shared" si="427"/>
        <v>0</v>
      </c>
      <c r="JH571" s="21">
        <f t="shared" si="428"/>
        <v>0</v>
      </c>
      <c r="JI571" s="21">
        <f t="shared" si="429"/>
        <v>0</v>
      </c>
      <c r="JJ571" s="21">
        <f t="shared" si="430"/>
        <v>0</v>
      </c>
      <c r="JK571" s="21">
        <f t="shared" si="431"/>
        <v>0</v>
      </c>
      <c r="JL571" s="21">
        <f t="shared" si="432"/>
        <v>0</v>
      </c>
      <c r="JM571" s="21">
        <f t="shared" si="433"/>
        <v>238717.97</v>
      </c>
      <c r="JN571" s="21">
        <f t="shared" si="434"/>
        <v>249731.62</v>
      </c>
      <c r="JO571" s="21">
        <f t="shared" si="435"/>
        <v>264240.15000000002</v>
      </c>
      <c r="JP571" s="21">
        <f t="shared" si="436"/>
        <v>65679.72</v>
      </c>
      <c r="JQ571" s="21">
        <f t="shared" si="437"/>
        <v>59076.62</v>
      </c>
      <c r="JR571" s="21">
        <f t="shared" si="438"/>
        <v>57953.1</v>
      </c>
      <c r="JS571" s="21">
        <f t="shared" si="439"/>
        <v>0</v>
      </c>
      <c r="JT571" s="21">
        <f t="shared" si="158"/>
        <v>0</v>
      </c>
      <c r="JU571" s="21">
        <f t="shared" si="158"/>
        <v>0</v>
      </c>
      <c r="JV571" s="21">
        <f t="shared" si="440"/>
        <v>0</v>
      </c>
      <c r="JW571" s="21">
        <f t="shared" si="159"/>
        <v>0</v>
      </c>
      <c r="JX571" s="21">
        <f t="shared" si="159"/>
        <v>0</v>
      </c>
      <c r="JY571" s="23"/>
      <c r="JZ571" s="23"/>
      <c r="KA571" s="23"/>
      <c r="KB571" s="21">
        <f t="shared" si="441"/>
        <v>0</v>
      </c>
      <c r="KC571" s="21">
        <f t="shared" si="442"/>
        <v>0</v>
      </c>
      <c r="KD571" s="21">
        <f t="shared" si="443"/>
        <v>0</v>
      </c>
      <c r="KE571" s="21">
        <f t="shared" si="444"/>
        <v>0</v>
      </c>
      <c r="KF571" s="21">
        <f t="shared" si="445"/>
        <v>0</v>
      </c>
      <c r="KG571" s="21">
        <f t="shared" si="446"/>
        <v>0</v>
      </c>
      <c r="KH571" s="21">
        <f t="shared" si="447"/>
        <v>238864.43</v>
      </c>
      <c r="KI571" s="21">
        <f t="shared" si="448"/>
        <v>252506.57</v>
      </c>
      <c r="KJ571" s="21">
        <f t="shared" si="449"/>
        <v>269168.83</v>
      </c>
      <c r="KK571" s="21">
        <f t="shared" si="450"/>
        <v>46149.45</v>
      </c>
      <c r="KL571" s="21">
        <f t="shared" si="451"/>
        <v>40454.97</v>
      </c>
      <c r="KM571" s="21">
        <f t="shared" si="452"/>
        <v>38615.61</v>
      </c>
      <c r="KN571" s="21">
        <f t="shared" si="453"/>
        <v>0</v>
      </c>
      <c r="KO571" s="21">
        <f t="shared" si="160"/>
        <v>0</v>
      </c>
      <c r="KP571" s="21">
        <f t="shared" si="160"/>
        <v>0</v>
      </c>
      <c r="KQ571" s="21">
        <f t="shared" si="454"/>
        <v>0</v>
      </c>
      <c r="KR571" s="21">
        <f t="shared" si="161"/>
        <v>0</v>
      </c>
      <c r="KS571" s="21">
        <f t="shared" si="161"/>
        <v>0</v>
      </c>
      <c r="KT571" s="23"/>
      <c r="KU571" s="23"/>
      <c r="KV571" s="23"/>
      <c r="KW571" s="21">
        <f t="shared" si="455"/>
        <v>0</v>
      </c>
      <c r="KX571" s="21">
        <f t="shared" si="456"/>
        <v>0</v>
      </c>
      <c r="KY571" s="21">
        <f t="shared" si="457"/>
        <v>0</v>
      </c>
      <c r="KZ571" s="21">
        <f t="shared" si="458"/>
        <v>0</v>
      </c>
      <c r="LA571" s="21">
        <f t="shared" si="459"/>
        <v>0</v>
      </c>
      <c r="LB571" s="21">
        <f t="shared" si="460"/>
        <v>0</v>
      </c>
      <c r="LC571" s="21">
        <f t="shared" si="461"/>
        <v>238809.25</v>
      </c>
      <c r="LD571" s="21">
        <f t="shared" si="462"/>
        <v>250790.98</v>
      </c>
      <c r="LE571" s="21">
        <f t="shared" si="463"/>
        <v>266127.27</v>
      </c>
      <c r="LF571" s="21">
        <f t="shared" si="464"/>
        <v>41894.86</v>
      </c>
      <c r="LG571" s="21">
        <f t="shared" si="465"/>
        <v>36642.410000000003</v>
      </c>
      <c r="LH571" s="21">
        <f t="shared" si="466"/>
        <v>35436.910000000003</v>
      </c>
      <c r="LI571" s="21">
        <f t="shared" si="467"/>
        <v>0</v>
      </c>
      <c r="LJ571" s="21">
        <f t="shared" si="162"/>
        <v>0</v>
      </c>
      <c r="LK571" s="21">
        <f t="shared" si="162"/>
        <v>0</v>
      </c>
      <c r="LL571" s="21">
        <f t="shared" si="468"/>
        <v>0</v>
      </c>
      <c r="LM571" s="21">
        <f t="shared" si="163"/>
        <v>0</v>
      </c>
      <c r="LN571" s="21">
        <f t="shared" si="163"/>
        <v>0</v>
      </c>
      <c r="LO571" s="23"/>
      <c r="LP571" s="23"/>
      <c r="LQ571" s="23"/>
      <c r="LR571" s="21">
        <f t="shared" si="469"/>
        <v>0</v>
      </c>
      <c r="LS571" s="21">
        <f t="shared" si="470"/>
        <v>0</v>
      </c>
      <c r="LT571" s="21">
        <f t="shared" si="471"/>
        <v>0</v>
      </c>
      <c r="LU571" s="21">
        <f t="shared" si="472"/>
        <v>0</v>
      </c>
      <c r="LV571" s="21">
        <f t="shared" si="473"/>
        <v>0</v>
      </c>
      <c r="LW571" s="21">
        <f t="shared" si="474"/>
        <v>0</v>
      </c>
      <c r="LX571" s="21">
        <f t="shared" si="475"/>
        <v>238737.32</v>
      </c>
      <c r="LY571" s="21">
        <f t="shared" si="476"/>
        <v>250805.3</v>
      </c>
      <c r="LZ571" s="21">
        <f t="shared" si="477"/>
        <v>266149.94</v>
      </c>
      <c r="MA571" s="21">
        <f t="shared" si="478"/>
        <v>55390.58</v>
      </c>
      <c r="MB571" s="21">
        <f t="shared" si="479"/>
        <v>51344.77</v>
      </c>
      <c r="MC571" s="21">
        <f t="shared" si="480"/>
        <v>49841.98</v>
      </c>
      <c r="MD571" s="21">
        <f t="shared" si="481"/>
        <v>0</v>
      </c>
      <c r="ME571" s="21">
        <f t="shared" si="164"/>
        <v>0</v>
      </c>
      <c r="MF571" s="21">
        <f t="shared" si="164"/>
        <v>0</v>
      </c>
      <c r="MG571" s="21">
        <f t="shared" si="482"/>
        <v>0</v>
      </c>
      <c r="MH571" s="21">
        <f t="shared" si="165"/>
        <v>0</v>
      </c>
      <c r="MI571" s="21">
        <f t="shared" si="165"/>
        <v>0</v>
      </c>
      <c r="MJ571" s="23"/>
      <c r="MK571" s="23"/>
      <c r="ML571" s="23"/>
      <c r="MM571" s="21">
        <f t="shared" si="483"/>
        <v>0</v>
      </c>
      <c r="MN571" s="21">
        <f t="shared" si="484"/>
        <v>0</v>
      </c>
      <c r="MO571" s="21">
        <f t="shared" si="485"/>
        <v>0</v>
      </c>
      <c r="MP571" s="21">
        <f t="shared" si="486"/>
        <v>0</v>
      </c>
      <c r="MQ571" s="21">
        <f t="shared" si="487"/>
        <v>0</v>
      </c>
      <c r="MR571" s="21">
        <f t="shared" si="488"/>
        <v>0</v>
      </c>
      <c r="MS571" s="21">
        <f t="shared" si="489"/>
        <v>238777.25</v>
      </c>
      <c r="MT571" s="21">
        <f t="shared" si="490"/>
        <v>251944.65</v>
      </c>
      <c r="MU571" s="21">
        <f t="shared" si="491"/>
        <v>268173.46000000002</v>
      </c>
      <c r="MV571" s="21">
        <f t="shared" si="492"/>
        <v>64654.37</v>
      </c>
      <c r="MW571" s="21">
        <f t="shared" si="493"/>
        <v>58231.57</v>
      </c>
      <c r="MX571" s="21">
        <f t="shared" si="494"/>
        <v>55403.12</v>
      </c>
      <c r="MY571" s="21">
        <f t="shared" si="495"/>
        <v>0</v>
      </c>
      <c r="MZ571" s="21">
        <f t="shared" si="166"/>
        <v>0</v>
      </c>
      <c r="NA571" s="21">
        <f t="shared" si="166"/>
        <v>0</v>
      </c>
      <c r="NB571" s="21">
        <f t="shared" si="496"/>
        <v>0</v>
      </c>
      <c r="NC571" s="21">
        <f t="shared" si="167"/>
        <v>0</v>
      </c>
      <c r="ND571" s="21">
        <f t="shared" si="167"/>
        <v>0</v>
      </c>
      <c r="NE571" s="23"/>
      <c r="NF571" s="23"/>
      <c r="NG571" s="23"/>
      <c r="NH571" s="21">
        <f t="shared" si="497"/>
        <v>0</v>
      </c>
      <c r="NI571" s="21">
        <f t="shared" si="498"/>
        <v>0</v>
      </c>
      <c r="NJ571" s="21">
        <f t="shared" si="499"/>
        <v>0</v>
      </c>
      <c r="NK571" s="21">
        <f t="shared" si="500"/>
        <v>0</v>
      </c>
      <c r="NL571" s="21">
        <f t="shared" si="501"/>
        <v>0</v>
      </c>
      <c r="NM571" s="21">
        <f t="shared" si="502"/>
        <v>0</v>
      </c>
      <c r="NN571" s="21">
        <f t="shared" si="503"/>
        <v>238633.3</v>
      </c>
      <c r="NO571" s="21">
        <f t="shared" si="504"/>
        <v>249210.7</v>
      </c>
      <c r="NP571" s="21">
        <f t="shared" si="505"/>
        <v>263322.74</v>
      </c>
      <c r="NQ571" s="21">
        <f t="shared" si="506"/>
        <v>33587.370000000003</v>
      </c>
      <c r="NR571" s="21">
        <f t="shared" si="507"/>
        <v>37151.31</v>
      </c>
      <c r="NS571" s="21">
        <f t="shared" si="508"/>
        <v>35611.449999999997</v>
      </c>
      <c r="NT571" s="21">
        <f t="shared" si="509"/>
        <v>0</v>
      </c>
      <c r="NU571" s="21">
        <f t="shared" si="168"/>
        <v>0</v>
      </c>
      <c r="NV571" s="21">
        <f t="shared" si="168"/>
        <v>0</v>
      </c>
      <c r="NW571" s="21">
        <f t="shared" si="510"/>
        <v>0</v>
      </c>
      <c r="NX571" s="21">
        <f t="shared" si="169"/>
        <v>0</v>
      </c>
      <c r="NY571" s="21">
        <f t="shared" si="169"/>
        <v>0</v>
      </c>
      <c r="NZ571" s="23"/>
      <c r="OA571" s="23"/>
      <c r="OB571" s="23"/>
      <c r="OC571" s="21">
        <f t="shared" si="511"/>
        <v>0</v>
      </c>
      <c r="OD571" s="21">
        <f t="shared" si="512"/>
        <v>0</v>
      </c>
      <c r="OE571" s="21">
        <f t="shared" si="513"/>
        <v>0</v>
      </c>
      <c r="OF571" s="21">
        <f t="shared" si="514"/>
        <v>0</v>
      </c>
      <c r="OG571" s="21">
        <f t="shared" si="515"/>
        <v>0</v>
      </c>
      <c r="OH571" s="21">
        <f t="shared" si="516"/>
        <v>0</v>
      </c>
      <c r="OI571" s="21">
        <f t="shared" si="517"/>
        <v>238745.05</v>
      </c>
      <c r="OJ571" s="21">
        <f t="shared" si="518"/>
        <v>252385.32</v>
      </c>
      <c r="OK571" s="21">
        <f t="shared" si="519"/>
        <v>268956.61</v>
      </c>
      <c r="OL571" s="21">
        <f t="shared" si="520"/>
        <v>58742.9</v>
      </c>
      <c r="OM571" s="21">
        <f t="shared" si="521"/>
        <v>54472.49</v>
      </c>
      <c r="ON571" s="21">
        <f t="shared" si="522"/>
        <v>52667.82</v>
      </c>
      <c r="OO571" s="21">
        <f t="shared" si="523"/>
        <v>0</v>
      </c>
      <c r="OP571" s="21">
        <f t="shared" si="170"/>
        <v>0</v>
      </c>
      <c r="OQ571" s="21">
        <f t="shared" si="170"/>
        <v>0</v>
      </c>
      <c r="OR571" s="21">
        <f t="shared" si="524"/>
        <v>0</v>
      </c>
      <c r="OS571" s="21">
        <f t="shared" si="171"/>
        <v>0</v>
      </c>
      <c r="OT571" s="21">
        <f t="shared" si="171"/>
        <v>0</v>
      </c>
      <c r="OU571" s="23"/>
      <c r="OV571" s="23"/>
      <c r="OW571" s="23"/>
      <c r="OX571" s="21">
        <f t="shared" si="525"/>
        <v>0</v>
      </c>
      <c r="OY571" s="21">
        <f t="shared" si="526"/>
        <v>0</v>
      </c>
      <c r="OZ571" s="21">
        <f t="shared" si="527"/>
        <v>0</v>
      </c>
      <c r="PA571" s="21">
        <f t="shared" si="528"/>
        <v>0</v>
      </c>
      <c r="PB571" s="21">
        <f t="shared" si="529"/>
        <v>0</v>
      </c>
      <c r="PC571" s="21">
        <f t="shared" si="530"/>
        <v>0</v>
      </c>
      <c r="PD571" s="21">
        <f t="shared" si="531"/>
        <v>238725.99</v>
      </c>
      <c r="PE571" s="21">
        <f t="shared" si="532"/>
        <v>250851.15</v>
      </c>
      <c r="PF571" s="21">
        <f t="shared" si="533"/>
        <v>266222.21999999997</v>
      </c>
      <c r="PG571" s="21">
        <f t="shared" si="534"/>
        <v>46567.65</v>
      </c>
      <c r="PH571" s="21">
        <f t="shared" si="535"/>
        <v>42583.81</v>
      </c>
      <c r="PI571" s="21">
        <f t="shared" si="536"/>
        <v>41299.599999999999</v>
      </c>
      <c r="PJ571" s="21">
        <f t="shared" si="537"/>
        <v>0</v>
      </c>
      <c r="PK571" s="21">
        <f t="shared" si="172"/>
        <v>0</v>
      </c>
      <c r="PL571" s="21">
        <f t="shared" si="172"/>
        <v>0</v>
      </c>
      <c r="PM571" s="21">
        <f t="shared" si="538"/>
        <v>0</v>
      </c>
      <c r="PN571" s="21">
        <f t="shared" si="173"/>
        <v>0</v>
      </c>
      <c r="PO571" s="21">
        <f t="shared" si="173"/>
        <v>0</v>
      </c>
      <c r="PP571" s="23"/>
      <c r="PQ571" s="23"/>
      <c r="PR571" s="23"/>
      <c r="PS571" s="21">
        <f t="shared" si="539"/>
        <v>0</v>
      </c>
      <c r="PT571" s="21">
        <f t="shared" si="540"/>
        <v>0</v>
      </c>
      <c r="PU571" s="21">
        <f t="shared" si="541"/>
        <v>0</v>
      </c>
      <c r="PV571" s="21">
        <f t="shared" si="542"/>
        <v>0</v>
      </c>
      <c r="PW571" s="21">
        <f t="shared" si="543"/>
        <v>0</v>
      </c>
      <c r="PX571" s="21">
        <f t="shared" si="544"/>
        <v>0</v>
      </c>
      <c r="PY571" s="21">
        <f t="shared" si="545"/>
        <v>238841.60000000001</v>
      </c>
      <c r="PZ571" s="21">
        <f t="shared" si="546"/>
        <v>252586.42</v>
      </c>
      <c r="QA571" s="21">
        <f t="shared" si="547"/>
        <v>269307.74</v>
      </c>
      <c r="QB571" s="21">
        <f t="shared" si="548"/>
        <v>53163.41</v>
      </c>
      <c r="QC571" s="21">
        <f t="shared" si="549"/>
        <v>49046.63</v>
      </c>
      <c r="QD571" s="21">
        <f t="shared" si="550"/>
        <v>47361.93</v>
      </c>
      <c r="QE571" s="21">
        <f t="shared" si="551"/>
        <v>0</v>
      </c>
      <c r="QF571" s="21">
        <f t="shared" si="174"/>
        <v>0</v>
      </c>
      <c r="QG571" s="21">
        <f t="shared" si="174"/>
        <v>0</v>
      </c>
      <c r="QH571" s="21">
        <f t="shared" si="552"/>
        <v>0</v>
      </c>
      <c r="QI571" s="21">
        <f t="shared" si="175"/>
        <v>0</v>
      </c>
      <c r="QJ571" s="21">
        <f t="shared" si="175"/>
        <v>0</v>
      </c>
      <c r="QK571" s="23"/>
      <c r="QL571" s="23"/>
      <c r="QM571" s="23"/>
      <c r="QN571" s="21">
        <f t="shared" si="553"/>
        <v>0</v>
      </c>
      <c r="QO571" s="21">
        <f t="shared" si="554"/>
        <v>0</v>
      </c>
      <c r="QP571" s="21">
        <f t="shared" si="555"/>
        <v>0</v>
      </c>
      <c r="QQ571" s="21">
        <f t="shared" si="556"/>
        <v>0</v>
      </c>
      <c r="QR571" s="21">
        <f t="shared" si="557"/>
        <v>0</v>
      </c>
      <c r="QS571" s="21">
        <f t="shared" si="558"/>
        <v>0</v>
      </c>
      <c r="QT571" s="21">
        <f t="shared" si="559"/>
        <v>238675.77</v>
      </c>
      <c r="QU571" s="21">
        <f t="shared" si="560"/>
        <v>250299.51999999999</v>
      </c>
      <c r="QV571" s="21">
        <f t="shared" si="561"/>
        <v>265253.86</v>
      </c>
      <c r="QW571" s="21">
        <f t="shared" si="562"/>
        <v>45882.6</v>
      </c>
      <c r="QX571" s="21">
        <f t="shared" si="563"/>
        <v>45768.14</v>
      </c>
      <c r="QY571" s="21">
        <f t="shared" si="564"/>
        <v>43511.87</v>
      </c>
      <c r="QZ571" s="21">
        <f t="shared" si="565"/>
        <v>0</v>
      </c>
      <c r="RA571" s="21">
        <f t="shared" si="176"/>
        <v>0</v>
      </c>
      <c r="RB571" s="21">
        <f t="shared" si="176"/>
        <v>0</v>
      </c>
      <c r="RC571" s="21">
        <f t="shared" si="566"/>
        <v>0</v>
      </c>
      <c r="RD571" s="21">
        <f t="shared" si="177"/>
        <v>0</v>
      </c>
      <c r="RE571" s="21">
        <f t="shared" si="177"/>
        <v>0</v>
      </c>
      <c r="RF571" s="23"/>
      <c r="RG571" s="23"/>
      <c r="RH571" s="23"/>
      <c r="RI571" s="21">
        <f t="shared" si="567"/>
        <v>0</v>
      </c>
      <c r="RJ571" s="21">
        <f t="shared" si="568"/>
        <v>0</v>
      </c>
      <c r="RK571" s="21">
        <f t="shared" si="569"/>
        <v>0</v>
      </c>
      <c r="RL571" s="21">
        <f t="shared" si="570"/>
        <v>0</v>
      </c>
      <c r="RM571" s="21">
        <f t="shared" si="571"/>
        <v>0</v>
      </c>
      <c r="RN571" s="21">
        <f t="shared" si="572"/>
        <v>0</v>
      </c>
      <c r="RO571" s="21">
        <f t="shared" si="573"/>
        <v>238685.5</v>
      </c>
      <c r="RP571" s="21">
        <f t="shared" si="574"/>
        <v>251361.62</v>
      </c>
      <c r="RQ571" s="21">
        <f t="shared" si="575"/>
        <v>267137.40000000002</v>
      </c>
      <c r="RR571" s="21">
        <f t="shared" si="576"/>
        <v>31303.9</v>
      </c>
      <c r="RS571" s="21">
        <f t="shared" si="577"/>
        <v>33850.21</v>
      </c>
      <c r="RT571" s="21">
        <f t="shared" si="578"/>
        <v>32127.58</v>
      </c>
      <c r="RU571" s="21">
        <f t="shared" si="579"/>
        <v>0</v>
      </c>
      <c r="RV571" s="21">
        <f t="shared" si="178"/>
        <v>0</v>
      </c>
      <c r="RW571" s="21">
        <f t="shared" si="178"/>
        <v>0</v>
      </c>
      <c r="RX571" s="21">
        <f t="shared" si="580"/>
        <v>0</v>
      </c>
      <c r="RY571" s="21">
        <f t="shared" si="179"/>
        <v>0</v>
      </c>
      <c r="RZ571" s="21">
        <f t="shared" si="179"/>
        <v>0</v>
      </c>
      <c r="SA571" s="23">
        <v>27</v>
      </c>
      <c r="SB571" s="23">
        <v>41</v>
      </c>
      <c r="SC571" s="23">
        <v>41</v>
      </c>
      <c r="SD571" s="21">
        <f t="shared" si="581"/>
        <v>6423138</v>
      </c>
      <c r="SE571" s="21">
        <f t="shared" si="582"/>
        <v>9848569</v>
      </c>
      <c r="SF571" s="21">
        <f t="shared" si="583"/>
        <v>9994242</v>
      </c>
      <c r="SG571" s="21">
        <f t="shared" si="584"/>
        <v>2622920.94</v>
      </c>
      <c r="SH571" s="21">
        <f t="shared" si="585"/>
        <v>4054663.02</v>
      </c>
      <c r="SI571" s="21">
        <f t="shared" si="586"/>
        <v>4140066.02</v>
      </c>
      <c r="SJ571" s="21">
        <f t="shared" si="587"/>
        <v>248486.03</v>
      </c>
      <c r="SK571" s="21">
        <f t="shared" si="588"/>
        <v>247578.32</v>
      </c>
      <c r="SL571" s="21">
        <f t="shared" si="589"/>
        <v>260416.82</v>
      </c>
      <c r="SM571" s="21">
        <f t="shared" si="590"/>
        <v>48301.26</v>
      </c>
      <c r="SN571" s="21">
        <f t="shared" si="591"/>
        <v>41705.589999999997</v>
      </c>
      <c r="SO571" s="21">
        <f t="shared" si="592"/>
        <v>39925.43</v>
      </c>
      <c r="SP571" s="21">
        <f t="shared" si="593"/>
        <v>6709122.8099999996</v>
      </c>
      <c r="SQ571" s="21">
        <f t="shared" si="180"/>
        <v>10150711.119999999</v>
      </c>
      <c r="SR571" s="21">
        <f t="shared" si="180"/>
        <v>10677089.619999999</v>
      </c>
      <c r="SS571" s="21">
        <f t="shared" si="594"/>
        <v>1304134.02</v>
      </c>
      <c r="ST571" s="21">
        <f t="shared" si="181"/>
        <v>1709929.19</v>
      </c>
      <c r="SU571" s="21">
        <f t="shared" si="181"/>
        <v>1636942.63</v>
      </c>
      <c r="SV571" s="23"/>
      <c r="SW571" s="23"/>
      <c r="SX571" s="23"/>
      <c r="SY571" s="21">
        <f t="shared" si="596"/>
        <v>0</v>
      </c>
      <c r="SZ571" s="21">
        <f t="shared" si="597"/>
        <v>0</v>
      </c>
      <c r="TA571" s="21">
        <f t="shared" si="598"/>
        <v>0</v>
      </c>
      <c r="TB571" s="21">
        <f t="shared" si="599"/>
        <v>0</v>
      </c>
      <c r="TC571" s="21">
        <f t="shared" si="600"/>
        <v>0</v>
      </c>
      <c r="TD571" s="21">
        <f t="shared" si="601"/>
        <v>0</v>
      </c>
      <c r="TE571" s="21">
        <f t="shared" si="602"/>
        <v>255342.46</v>
      </c>
      <c r="TF571" s="21">
        <f t="shared" si="603"/>
        <v>252552.24</v>
      </c>
      <c r="TG571" s="21">
        <f t="shared" si="604"/>
        <v>269250.17</v>
      </c>
      <c r="TH571" s="21">
        <f t="shared" si="605"/>
        <v>51651.83</v>
      </c>
      <c r="TI571" s="21">
        <f t="shared" si="606"/>
        <v>44174.12</v>
      </c>
      <c r="TJ571" s="21">
        <f t="shared" si="607"/>
        <v>42688.81</v>
      </c>
      <c r="TK571" s="21">
        <f t="shared" si="608"/>
        <v>0</v>
      </c>
      <c r="TL571" s="21">
        <f t="shared" si="182"/>
        <v>0</v>
      </c>
      <c r="TM571" s="21">
        <f t="shared" si="182"/>
        <v>0</v>
      </c>
      <c r="TN571" s="21">
        <f t="shared" si="609"/>
        <v>0</v>
      </c>
      <c r="TO571" s="21">
        <f t="shared" si="183"/>
        <v>0</v>
      </c>
      <c r="TP571" s="21">
        <f t="shared" si="183"/>
        <v>0</v>
      </c>
      <c r="TQ571" s="23"/>
      <c r="TR571" s="23"/>
      <c r="TS571" s="23"/>
      <c r="TT571" s="21">
        <f t="shared" si="610"/>
        <v>0</v>
      </c>
      <c r="TU571" s="21">
        <f t="shared" si="611"/>
        <v>0</v>
      </c>
      <c r="TV571" s="21">
        <f t="shared" si="612"/>
        <v>0</v>
      </c>
      <c r="TW571" s="21">
        <f t="shared" si="613"/>
        <v>0</v>
      </c>
      <c r="TX571" s="21">
        <f t="shared" si="614"/>
        <v>0</v>
      </c>
      <c r="TY571" s="21">
        <f t="shared" si="615"/>
        <v>0</v>
      </c>
      <c r="TZ571" s="21">
        <f t="shared" si="616"/>
        <v>256613.49</v>
      </c>
      <c r="UA571" s="21">
        <f t="shared" si="617"/>
        <v>251364.65</v>
      </c>
      <c r="UB571" s="21">
        <f t="shared" si="618"/>
        <v>267145.48</v>
      </c>
      <c r="UC571" s="21">
        <f t="shared" si="619"/>
        <v>53021.18</v>
      </c>
      <c r="UD571" s="21">
        <f t="shared" si="620"/>
        <v>46784.98</v>
      </c>
      <c r="UE571" s="21">
        <f t="shared" si="621"/>
        <v>44746.33</v>
      </c>
      <c r="UF571" s="21">
        <f t="shared" si="622"/>
        <v>0</v>
      </c>
      <c r="UG571" s="21">
        <f t="shared" si="184"/>
        <v>0</v>
      </c>
      <c r="UH571" s="21">
        <f t="shared" si="184"/>
        <v>0</v>
      </c>
      <c r="UI571" s="21">
        <f t="shared" si="623"/>
        <v>0</v>
      </c>
      <c r="UJ571" s="21">
        <f t="shared" si="185"/>
        <v>0</v>
      </c>
      <c r="UK571" s="21">
        <f t="shared" si="185"/>
        <v>0</v>
      </c>
      <c r="UL571" s="23"/>
      <c r="UM571" s="23"/>
      <c r="UN571" s="23"/>
      <c r="UO571" s="21">
        <f t="shared" si="624"/>
        <v>0</v>
      </c>
      <c r="UP571" s="21">
        <f t="shared" si="625"/>
        <v>0</v>
      </c>
      <c r="UQ571" s="21">
        <f t="shared" si="626"/>
        <v>0</v>
      </c>
      <c r="UR571" s="21">
        <f t="shared" si="627"/>
        <v>0</v>
      </c>
      <c r="US571" s="21">
        <f t="shared" si="628"/>
        <v>0</v>
      </c>
      <c r="UT571" s="21">
        <f t="shared" si="629"/>
        <v>0</v>
      </c>
      <c r="UU571" s="21">
        <f t="shared" si="630"/>
        <v>249089.08</v>
      </c>
      <c r="UV571" s="21">
        <f t="shared" si="631"/>
        <v>252303.26</v>
      </c>
      <c r="UW571" s="21">
        <f t="shared" si="632"/>
        <v>268806.33</v>
      </c>
      <c r="UX571" s="21">
        <f t="shared" si="633"/>
        <v>50745.37</v>
      </c>
      <c r="UY571" s="21">
        <f t="shared" si="634"/>
        <v>46307.839999999997</v>
      </c>
      <c r="UZ571" s="21">
        <f t="shared" si="635"/>
        <v>43887.9</v>
      </c>
      <c r="VA571" s="21">
        <f t="shared" si="636"/>
        <v>0</v>
      </c>
      <c r="VB571" s="21">
        <f t="shared" si="186"/>
        <v>0</v>
      </c>
      <c r="VC571" s="21">
        <f t="shared" si="186"/>
        <v>0</v>
      </c>
      <c r="VD571" s="21">
        <f t="shared" si="637"/>
        <v>0</v>
      </c>
      <c r="VE571" s="21">
        <f t="shared" si="187"/>
        <v>0</v>
      </c>
      <c r="VF571" s="21">
        <f t="shared" si="187"/>
        <v>0</v>
      </c>
      <c r="VG571" s="23"/>
      <c r="VH571" s="23"/>
      <c r="VI571" s="23"/>
      <c r="VJ571" s="21">
        <f t="shared" si="639"/>
        <v>0</v>
      </c>
      <c r="VK571" s="21">
        <f t="shared" si="640"/>
        <v>0</v>
      </c>
      <c r="VL571" s="21">
        <f t="shared" si="641"/>
        <v>0</v>
      </c>
      <c r="VM571" s="21">
        <f t="shared" si="642"/>
        <v>0</v>
      </c>
      <c r="VN571" s="21">
        <f t="shared" si="643"/>
        <v>0</v>
      </c>
      <c r="VO571" s="21">
        <f t="shared" si="644"/>
        <v>0</v>
      </c>
      <c r="VP571" s="21">
        <f t="shared" si="645"/>
        <v>0</v>
      </c>
      <c r="VQ571" s="21">
        <f t="shared" si="646"/>
        <v>0</v>
      </c>
      <c r="VR571" s="21">
        <f t="shared" si="647"/>
        <v>0</v>
      </c>
      <c r="VS571" s="21">
        <f t="shared" si="648"/>
        <v>0</v>
      </c>
      <c r="VT571" s="21">
        <f t="shared" si="649"/>
        <v>0</v>
      </c>
      <c r="VU571" s="21">
        <f t="shared" si="650"/>
        <v>0</v>
      </c>
      <c r="VV571" s="21">
        <f t="shared" si="651"/>
        <v>0</v>
      </c>
      <c r="VW571" s="21">
        <f t="shared" si="189"/>
        <v>0</v>
      </c>
      <c r="VX571" s="21">
        <f t="shared" si="189"/>
        <v>0</v>
      </c>
      <c r="VY571" s="21">
        <f t="shared" si="652"/>
        <v>0</v>
      </c>
      <c r="VZ571" s="21">
        <f t="shared" si="190"/>
        <v>0</v>
      </c>
      <c r="WA571" s="21">
        <f t="shared" si="190"/>
        <v>0</v>
      </c>
      <c r="WB571" s="23"/>
      <c r="WC571" s="23"/>
      <c r="WD571" s="23"/>
      <c r="WE571" s="21">
        <f t="shared" si="653"/>
        <v>0</v>
      </c>
      <c r="WF571" s="21">
        <f t="shared" si="654"/>
        <v>0</v>
      </c>
      <c r="WG571" s="21">
        <f t="shared" si="655"/>
        <v>0</v>
      </c>
      <c r="WH571" s="21">
        <f t="shared" si="656"/>
        <v>0</v>
      </c>
      <c r="WI571" s="21">
        <f t="shared" si="657"/>
        <v>0</v>
      </c>
      <c r="WJ571" s="21">
        <f t="shared" si="658"/>
        <v>0</v>
      </c>
      <c r="WK571" s="21">
        <f t="shared" si="659"/>
        <v>238652.35</v>
      </c>
      <c r="WL571" s="21">
        <f t="shared" si="660"/>
        <v>249939.88</v>
      </c>
      <c r="WM571" s="21">
        <f t="shared" si="661"/>
        <v>264613.28999999998</v>
      </c>
      <c r="WN571" s="21">
        <f t="shared" si="662"/>
        <v>41841.72</v>
      </c>
      <c r="WO571" s="21">
        <f t="shared" si="663"/>
        <v>37644.42</v>
      </c>
      <c r="WP571" s="21">
        <f t="shared" si="664"/>
        <v>36426.120000000003</v>
      </c>
      <c r="WQ571" s="21">
        <f t="shared" si="665"/>
        <v>0</v>
      </c>
      <c r="WR571" s="21">
        <f t="shared" si="191"/>
        <v>0</v>
      </c>
      <c r="WS571" s="21">
        <f t="shared" si="191"/>
        <v>0</v>
      </c>
      <c r="WT571" s="21">
        <f t="shared" si="666"/>
        <v>0</v>
      </c>
      <c r="WU571" s="21">
        <f t="shared" si="192"/>
        <v>0</v>
      </c>
      <c r="WV571" s="21">
        <f t="shared" si="192"/>
        <v>0</v>
      </c>
      <c r="WW571" s="23"/>
      <c r="WX571" s="23"/>
      <c r="WY571" s="23"/>
      <c r="WZ571" s="21">
        <f t="shared" si="667"/>
        <v>0</v>
      </c>
      <c r="XA571" s="21">
        <f t="shared" si="668"/>
        <v>0</v>
      </c>
      <c r="XB571" s="21">
        <f t="shared" si="669"/>
        <v>0</v>
      </c>
      <c r="XC571" s="21">
        <f t="shared" si="670"/>
        <v>0</v>
      </c>
      <c r="XD571" s="21">
        <f t="shared" si="671"/>
        <v>0</v>
      </c>
      <c r="XE571" s="21">
        <f t="shared" si="672"/>
        <v>0</v>
      </c>
      <c r="XF571" s="21">
        <f t="shared" si="673"/>
        <v>252548.01</v>
      </c>
      <c r="XG571" s="21">
        <f t="shared" si="674"/>
        <v>250213.01</v>
      </c>
      <c r="XH571" s="21">
        <f t="shared" si="675"/>
        <v>265096.46000000002</v>
      </c>
      <c r="XI571" s="21">
        <f t="shared" si="676"/>
        <v>38882.51</v>
      </c>
      <c r="XJ571" s="21">
        <f t="shared" si="677"/>
        <v>36626.36</v>
      </c>
      <c r="XK571" s="21">
        <f t="shared" si="678"/>
        <v>35111.86</v>
      </c>
      <c r="XL571" s="21">
        <f t="shared" si="679"/>
        <v>0</v>
      </c>
      <c r="XM571" s="21">
        <f t="shared" si="193"/>
        <v>0</v>
      </c>
      <c r="XN571" s="21">
        <f t="shared" si="193"/>
        <v>0</v>
      </c>
      <c r="XO571" s="21">
        <f t="shared" si="680"/>
        <v>0</v>
      </c>
      <c r="XP571" s="21">
        <f t="shared" si="194"/>
        <v>0</v>
      </c>
      <c r="XQ571" s="21">
        <f t="shared" si="194"/>
        <v>0</v>
      </c>
      <c r="XR571" s="23"/>
      <c r="XS571" s="23"/>
      <c r="XT571" s="23"/>
      <c r="XU571" s="21">
        <f t="shared" si="681"/>
        <v>0</v>
      </c>
      <c r="XV571" s="21">
        <f t="shared" si="682"/>
        <v>0</v>
      </c>
      <c r="XW571" s="21">
        <f t="shared" si="683"/>
        <v>0</v>
      </c>
      <c r="XX571" s="21">
        <f t="shared" si="684"/>
        <v>0</v>
      </c>
      <c r="XY571" s="21">
        <f t="shared" si="685"/>
        <v>0</v>
      </c>
      <c r="XZ571" s="21">
        <f t="shared" si="686"/>
        <v>0</v>
      </c>
      <c r="YA571" s="21">
        <f t="shared" si="687"/>
        <v>238620.97</v>
      </c>
      <c r="YB571" s="21">
        <f t="shared" si="688"/>
        <v>249125.71</v>
      </c>
      <c r="YC571" s="21">
        <f t="shared" si="689"/>
        <v>263170.46000000002</v>
      </c>
      <c r="YD571" s="21">
        <f t="shared" si="690"/>
        <v>33978.559999999998</v>
      </c>
      <c r="YE571" s="21">
        <f t="shared" si="691"/>
        <v>33302.959999999999</v>
      </c>
      <c r="YF571" s="21">
        <f t="shared" si="692"/>
        <v>31908.61</v>
      </c>
      <c r="YG571" s="21">
        <f t="shared" si="693"/>
        <v>0</v>
      </c>
      <c r="YH571" s="21">
        <f t="shared" si="195"/>
        <v>0</v>
      </c>
      <c r="YI571" s="21">
        <f t="shared" si="195"/>
        <v>0</v>
      </c>
      <c r="YJ571" s="21">
        <f t="shared" si="694"/>
        <v>0</v>
      </c>
      <c r="YK571" s="21">
        <f t="shared" si="196"/>
        <v>0</v>
      </c>
      <c r="YL571" s="21">
        <f t="shared" si="196"/>
        <v>0</v>
      </c>
      <c r="YM571" s="23"/>
      <c r="YN571" s="23"/>
      <c r="YO571" s="23"/>
      <c r="YP571" s="21">
        <f t="shared" si="695"/>
        <v>0</v>
      </c>
      <c r="YQ571" s="21">
        <f t="shared" si="696"/>
        <v>0</v>
      </c>
      <c r="YR571" s="21">
        <f t="shared" si="697"/>
        <v>0</v>
      </c>
      <c r="YS571" s="21">
        <f t="shared" si="698"/>
        <v>0</v>
      </c>
      <c r="YT571" s="21">
        <f t="shared" si="699"/>
        <v>0</v>
      </c>
      <c r="YU571" s="21">
        <f t="shared" si="700"/>
        <v>0</v>
      </c>
      <c r="YV571" s="21">
        <f t="shared" si="701"/>
        <v>238623.27</v>
      </c>
      <c r="YW571" s="21">
        <f t="shared" si="702"/>
        <v>248465.54</v>
      </c>
      <c r="YX571" s="21">
        <f t="shared" si="703"/>
        <v>261997.39</v>
      </c>
      <c r="YY571" s="21">
        <f t="shared" si="704"/>
        <v>42037.279999999999</v>
      </c>
      <c r="YZ571" s="21">
        <f t="shared" si="705"/>
        <v>38755.440000000002</v>
      </c>
      <c r="ZA571" s="21">
        <f t="shared" si="706"/>
        <v>36960.160000000003</v>
      </c>
      <c r="ZB571" s="21">
        <f t="shared" si="707"/>
        <v>0</v>
      </c>
      <c r="ZC571" s="21">
        <f t="shared" si="197"/>
        <v>0</v>
      </c>
      <c r="ZD571" s="21">
        <f t="shared" si="197"/>
        <v>0</v>
      </c>
      <c r="ZE571" s="21">
        <f t="shared" si="708"/>
        <v>0</v>
      </c>
      <c r="ZF571" s="21">
        <f t="shared" si="198"/>
        <v>0</v>
      </c>
      <c r="ZG571" s="21">
        <f t="shared" si="198"/>
        <v>0</v>
      </c>
      <c r="ZH571" s="23"/>
      <c r="ZI571" s="23"/>
      <c r="ZJ571" s="23"/>
      <c r="ZK571" s="21">
        <f t="shared" si="709"/>
        <v>0</v>
      </c>
      <c r="ZL571" s="21">
        <f t="shared" si="710"/>
        <v>0</v>
      </c>
      <c r="ZM571" s="21">
        <f t="shared" si="711"/>
        <v>0</v>
      </c>
      <c r="ZN571" s="21">
        <f t="shared" si="712"/>
        <v>0</v>
      </c>
      <c r="ZO571" s="21">
        <f t="shared" si="713"/>
        <v>0</v>
      </c>
      <c r="ZP571" s="21">
        <f t="shared" si="714"/>
        <v>0</v>
      </c>
      <c r="ZQ571" s="21">
        <f t="shared" si="715"/>
        <v>311868.34999999998</v>
      </c>
      <c r="ZR571" s="21">
        <f t="shared" si="716"/>
        <v>247961.37</v>
      </c>
      <c r="ZS571" s="21">
        <f t="shared" si="717"/>
        <v>261101.89</v>
      </c>
      <c r="ZT571" s="21">
        <f t="shared" si="718"/>
        <v>59236.5</v>
      </c>
      <c r="ZU571" s="21">
        <f t="shared" si="719"/>
        <v>34056.239999999998</v>
      </c>
      <c r="ZV571" s="21">
        <f t="shared" si="720"/>
        <v>32417.77</v>
      </c>
      <c r="ZW571" s="21">
        <f t="shared" si="721"/>
        <v>0</v>
      </c>
      <c r="ZX571" s="21">
        <f t="shared" si="199"/>
        <v>0</v>
      </c>
      <c r="ZY571" s="21">
        <f t="shared" si="199"/>
        <v>0</v>
      </c>
      <c r="ZZ571" s="21">
        <f t="shared" si="722"/>
        <v>0</v>
      </c>
      <c r="AAA571" s="21">
        <f t="shared" si="200"/>
        <v>0</v>
      </c>
      <c r="AAB571" s="21">
        <f t="shared" si="200"/>
        <v>0</v>
      </c>
      <c r="AAC571" s="23"/>
      <c r="AAD571" s="23"/>
      <c r="AAE571" s="23"/>
      <c r="AAF571" s="21">
        <f t="shared" si="723"/>
        <v>0</v>
      </c>
      <c r="AAG571" s="21">
        <f t="shared" si="724"/>
        <v>0</v>
      </c>
      <c r="AAH571" s="21">
        <f t="shared" si="725"/>
        <v>0</v>
      </c>
      <c r="AAI571" s="21">
        <f t="shared" si="726"/>
        <v>0</v>
      </c>
      <c r="AAJ571" s="21">
        <f t="shared" si="727"/>
        <v>0</v>
      </c>
      <c r="AAK571" s="21">
        <f t="shared" si="728"/>
        <v>0</v>
      </c>
      <c r="AAL571" s="21">
        <f t="shared" si="729"/>
        <v>238761.41</v>
      </c>
      <c r="AAM571" s="21">
        <f t="shared" si="730"/>
        <v>252339.83</v>
      </c>
      <c r="AAN571" s="21">
        <f t="shared" si="731"/>
        <v>268871</v>
      </c>
      <c r="AAO571" s="21">
        <f t="shared" si="732"/>
        <v>47505.79</v>
      </c>
      <c r="AAP571" s="21">
        <f t="shared" si="733"/>
        <v>46427.29</v>
      </c>
      <c r="AAQ571" s="21">
        <f t="shared" si="734"/>
        <v>44372.09</v>
      </c>
      <c r="AAR571" s="21">
        <f t="shared" si="735"/>
        <v>0</v>
      </c>
      <c r="AAS571" s="21">
        <f t="shared" si="201"/>
        <v>0</v>
      </c>
      <c r="AAT571" s="21">
        <f t="shared" si="201"/>
        <v>0</v>
      </c>
      <c r="AAU571" s="21">
        <f t="shared" si="736"/>
        <v>0</v>
      </c>
      <c r="AAV571" s="21">
        <f t="shared" si="202"/>
        <v>0</v>
      </c>
      <c r="AAW571" s="21">
        <f t="shared" si="202"/>
        <v>0</v>
      </c>
      <c r="AAX571" s="23"/>
      <c r="AAY571" s="23"/>
      <c r="AAZ571" s="23"/>
      <c r="ABA571" s="21">
        <f t="shared" si="737"/>
        <v>0</v>
      </c>
      <c r="ABB571" s="21">
        <f t="shared" si="738"/>
        <v>0</v>
      </c>
      <c r="ABC571" s="21">
        <f t="shared" si="739"/>
        <v>0</v>
      </c>
      <c r="ABD571" s="21">
        <f t="shared" si="740"/>
        <v>0</v>
      </c>
      <c r="ABE571" s="21">
        <f t="shared" si="741"/>
        <v>0</v>
      </c>
      <c r="ABF571" s="21">
        <f t="shared" si="742"/>
        <v>0</v>
      </c>
      <c r="ABG571" s="21">
        <f t="shared" si="743"/>
        <v>238653.49</v>
      </c>
      <c r="ABH571" s="21">
        <f t="shared" si="744"/>
        <v>249520.88</v>
      </c>
      <c r="ABI571" s="21">
        <f t="shared" si="745"/>
        <v>263869.71999999997</v>
      </c>
      <c r="ABJ571" s="21">
        <f t="shared" si="746"/>
        <v>32071.040000000001</v>
      </c>
      <c r="ABK571" s="21">
        <f t="shared" si="747"/>
        <v>28758.97</v>
      </c>
      <c r="ABL571" s="21">
        <f t="shared" si="748"/>
        <v>27252.38</v>
      </c>
      <c r="ABM571" s="21">
        <f t="shared" si="749"/>
        <v>0</v>
      </c>
      <c r="ABN571" s="21">
        <f t="shared" si="203"/>
        <v>0</v>
      </c>
      <c r="ABO571" s="21">
        <f t="shared" si="203"/>
        <v>0</v>
      </c>
      <c r="ABP571" s="21">
        <f t="shared" si="750"/>
        <v>0</v>
      </c>
      <c r="ABQ571" s="21">
        <f t="shared" si="204"/>
        <v>0</v>
      </c>
      <c r="ABR571" s="21">
        <f t="shared" si="204"/>
        <v>0</v>
      </c>
      <c r="ABS571" s="110">
        <v>47</v>
      </c>
      <c r="ABT571" s="110">
        <v>35</v>
      </c>
      <c r="ABU571" s="110">
        <v>35</v>
      </c>
      <c r="ABV571" s="21">
        <f t="shared" si="751"/>
        <v>11181018</v>
      </c>
      <c r="ABW571" s="21">
        <f t="shared" si="752"/>
        <v>8407315</v>
      </c>
      <c r="ABX571" s="21">
        <f t="shared" si="753"/>
        <v>8531670</v>
      </c>
      <c r="ABY571" s="21">
        <f t="shared" si="754"/>
        <v>4565825.34</v>
      </c>
      <c r="ABZ571" s="21">
        <f t="shared" si="755"/>
        <v>3461297.7</v>
      </c>
      <c r="ACA571" s="21">
        <f t="shared" si="756"/>
        <v>3534202.7</v>
      </c>
      <c r="ACB571" s="21">
        <f t="shared" si="757"/>
        <v>238487.98</v>
      </c>
      <c r="ACC571" s="21">
        <f t="shared" si="758"/>
        <v>245973.04</v>
      </c>
      <c r="ACD571" s="21">
        <f t="shared" si="759"/>
        <v>257569.06</v>
      </c>
      <c r="ACE571" s="21">
        <f t="shared" si="760"/>
        <v>36759.68</v>
      </c>
      <c r="ACF571" s="21">
        <f t="shared" si="761"/>
        <v>34419.279999999999</v>
      </c>
      <c r="ACG571" s="21">
        <f t="shared" si="762"/>
        <v>33235.050000000003</v>
      </c>
      <c r="ACH571" s="21">
        <f t="shared" si="763"/>
        <v>11208935.060000001</v>
      </c>
      <c r="ACI571" s="21">
        <f t="shared" si="205"/>
        <v>8609056.4000000004</v>
      </c>
      <c r="ACJ571" s="21">
        <f t="shared" si="205"/>
        <v>9014917.0999999996</v>
      </c>
      <c r="ACK571" s="21">
        <f t="shared" si="764"/>
        <v>1727704.96</v>
      </c>
      <c r="ACL571" s="21">
        <f t="shared" si="206"/>
        <v>1204674.8</v>
      </c>
      <c r="ACM571" s="21">
        <f t="shared" si="206"/>
        <v>1163226.75</v>
      </c>
      <c r="ACN571" s="23"/>
      <c r="ACO571" s="23"/>
      <c r="ACP571" s="23"/>
      <c r="ACQ571" s="21">
        <f t="shared" si="765"/>
        <v>0</v>
      </c>
      <c r="ACR571" s="21">
        <f t="shared" si="766"/>
        <v>0</v>
      </c>
      <c r="ACS571" s="21">
        <f t="shared" si="767"/>
        <v>0</v>
      </c>
      <c r="ACT571" s="21">
        <f t="shared" si="768"/>
        <v>0</v>
      </c>
      <c r="ACU571" s="21">
        <f t="shared" si="769"/>
        <v>0</v>
      </c>
      <c r="ACV571" s="21">
        <f t="shared" si="770"/>
        <v>0</v>
      </c>
      <c r="ACW571" s="21">
        <f t="shared" si="771"/>
        <v>238609.01</v>
      </c>
      <c r="ACX571" s="21">
        <f t="shared" si="772"/>
        <v>248868.87</v>
      </c>
      <c r="ACY571" s="21">
        <f t="shared" si="773"/>
        <v>262715.87</v>
      </c>
      <c r="ACZ571" s="21">
        <f t="shared" si="774"/>
        <v>39607.730000000003</v>
      </c>
      <c r="ADA571" s="21">
        <f t="shared" si="775"/>
        <v>37442.54</v>
      </c>
      <c r="ADB571" s="21">
        <f t="shared" si="776"/>
        <v>36070.300000000003</v>
      </c>
      <c r="ADC571" s="21">
        <f t="shared" si="777"/>
        <v>0</v>
      </c>
      <c r="ADD571" s="21">
        <f t="shared" si="207"/>
        <v>0</v>
      </c>
      <c r="ADE571" s="21">
        <f t="shared" si="207"/>
        <v>0</v>
      </c>
      <c r="ADF571" s="21">
        <f t="shared" si="778"/>
        <v>0</v>
      </c>
      <c r="ADG571" s="21">
        <f t="shared" si="208"/>
        <v>0</v>
      </c>
      <c r="ADH571" s="21">
        <f t="shared" si="208"/>
        <v>0</v>
      </c>
      <c r="ADI571" s="23"/>
      <c r="ADJ571" s="23"/>
      <c r="ADK571" s="23"/>
      <c r="ADL571" s="21">
        <f t="shared" si="779"/>
        <v>0</v>
      </c>
      <c r="ADM571" s="21">
        <f t="shared" si="780"/>
        <v>0</v>
      </c>
      <c r="ADN571" s="21">
        <f t="shared" si="781"/>
        <v>0</v>
      </c>
      <c r="ADO571" s="21">
        <f t="shared" si="782"/>
        <v>0</v>
      </c>
      <c r="ADP571" s="21">
        <f t="shared" si="783"/>
        <v>0</v>
      </c>
      <c r="ADQ571" s="21">
        <f t="shared" si="784"/>
        <v>0</v>
      </c>
      <c r="ADR571" s="21">
        <f t="shared" si="785"/>
        <v>207599.7</v>
      </c>
      <c r="ADS571" s="21">
        <f t="shared" si="786"/>
        <v>251064.97</v>
      </c>
      <c r="ADT571" s="21">
        <f t="shared" si="787"/>
        <v>266610.15999999997</v>
      </c>
      <c r="ADU571" s="21">
        <f t="shared" si="788"/>
        <v>32603.74</v>
      </c>
      <c r="ADV571" s="21">
        <f t="shared" si="789"/>
        <v>34258.49</v>
      </c>
      <c r="ADW571" s="21">
        <f t="shared" si="790"/>
        <v>32694.25</v>
      </c>
      <c r="ADX571" s="21">
        <f t="shared" si="791"/>
        <v>0</v>
      </c>
      <c r="ADY571" s="21">
        <f t="shared" si="209"/>
        <v>0</v>
      </c>
      <c r="ADZ571" s="21">
        <f t="shared" si="209"/>
        <v>0</v>
      </c>
      <c r="AEA571" s="21">
        <f t="shared" si="792"/>
        <v>0</v>
      </c>
      <c r="AEB571" s="21">
        <f t="shared" si="210"/>
        <v>0</v>
      </c>
      <c r="AEC571" s="21">
        <f t="shared" si="210"/>
        <v>0</v>
      </c>
      <c r="AED571" s="23">
        <v>31</v>
      </c>
      <c r="AEE571" s="23">
        <v>29</v>
      </c>
      <c r="AEF571" s="23">
        <v>29</v>
      </c>
      <c r="AEG571" s="21">
        <f t="shared" si="793"/>
        <v>7374714</v>
      </c>
      <c r="AEH571" s="21">
        <f t="shared" si="794"/>
        <v>6966061</v>
      </c>
      <c r="AEI571" s="21">
        <f t="shared" si="795"/>
        <v>7069098</v>
      </c>
      <c r="AEJ571" s="21">
        <f t="shared" si="796"/>
        <v>3011501.82</v>
      </c>
      <c r="AEK571" s="21">
        <f t="shared" si="797"/>
        <v>2867932.38</v>
      </c>
      <c r="AEL571" s="21">
        <f t="shared" si="798"/>
        <v>2928339.38</v>
      </c>
      <c r="AEM571" s="21">
        <f t="shared" si="799"/>
        <v>222504.22</v>
      </c>
      <c r="AEN571" s="21">
        <f t="shared" si="800"/>
        <v>248876.04</v>
      </c>
      <c r="AEO571" s="21">
        <f t="shared" si="801"/>
        <v>262719.3</v>
      </c>
      <c r="AEP571" s="21">
        <f t="shared" si="802"/>
        <v>40601.14</v>
      </c>
      <c r="AEQ571" s="21">
        <f t="shared" si="803"/>
        <v>40429.589999999997</v>
      </c>
      <c r="AER571" s="21">
        <f t="shared" si="804"/>
        <v>39001.230000000003</v>
      </c>
      <c r="AES571" s="21">
        <f t="shared" si="805"/>
        <v>6897630.8200000003</v>
      </c>
      <c r="AET571" s="21">
        <f t="shared" si="211"/>
        <v>7217405.1600000001</v>
      </c>
      <c r="AEU571" s="21">
        <f t="shared" si="211"/>
        <v>7618859.7000000002</v>
      </c>
      <c r="AEV571" s="21">
        <f t="shared" si="806"/>
        <v>1258635.3400000001</v>
      </c>
      <c r="AEW571" s="21">
        <f t="shared" si="212"/>
        <v>1172458.1100000001</v>
      </c>
      <c r="AEX571" s="21">
        <f t="shared" si="212"/>
        <v>1131035.67</v>
      </c>
      <c r="AEY571" s="23"/>
      <c r="AEZ571" s="23"/>
      <c r="AFA571" s="23"/>
      <c r="AFB571" s="21">
        <f t="shared" si="807"/>
        <v>0</v>
      </c>
      <c r="AFC571" s="21">
        <f t="shared" si="808"/>
        <v>0</v>
      </c>
      <c r="AFD571" s="21">
        <f t="shared" si="809"/>
        <v>0</v>
      </c>
      <c r="AFE571" s="21">
        <f t="shared" si="810"/>
        <v>0</v>
      </c>
      <c r="AFF571" s="21">
        <f t="shared" si="811"/>
        <v>0</v>
      </c>
      <c r="AFG571" s="21">
        <f t="shared" si="812"/>
        <v>0</v>
      </c>
      <c r="AFH571" s="21">
        <f t="shared" si="813"/>
        <v>238754.35</v>
      </c>
      <c r="AFI571" s="21">
        <f t="shared" si="814"/>
        <v>251417.09</v>
      </c>
      <c r="AFJ571" s="21">
        <f t="shared" si="815"/>
        <v>267241.81</v>
      </c>
      <c r="AFK571" s="21">
        <f t="shared" si="816"/>
        <v>45150.39</v>
      </c>
      <c r="AFL571" s="21">
        <f t="shared" si="817"/>
        <v>42018.25</v>
      </c>
      <c r="AFM571" s="21">
        <f t="shared" si="818"/>
        <v>40453.78</v>
      </c>
      <c r="AFN571" s="21">
        <f t="shared" si="819"/>
        <v>0</v>
      </c>
      <c r="AFO571" s="21">
        <f t="shared" si="213"/>
        <v>0</v>
      </c>
      <c r="AFP571" s="21">
        <f t="shared" si="213"/>
        <v>0</v>
      </c>
      <c r="AFQ571" s="21">
        <f t="shared" si="820"/>
        <v>0</v>
      </c>
      <c r="AFR571" s="21">
        <f t="shared" si="214"/>
        <v>0</v>
      </c>
      <c r="AFS571" s="21">
        <f t="shared" si="214"/>
        <v>0</v>
      </c>
      <c r="AFT571" s="23"/>
      <c r="AFU571" s="23"/>
      <c r="AFV571" s="23"/>
      <c r="AFW571" s="21">
        <f t="shared" si="821"/>
        <v>0</v>
      </c>
      <c r="AFX571" s="21">
        <f t="shared" si="822"/>
        <v>0</v>
      </c>
      <c r="AFY571" s="21">
        <f t="shared" si="823"/>
        <v>0</v>
      </c>
      <c r="AFZ571" s="21">
        <f t="shared" si="824"/>
        <v>0</v>
      </c>
      <c r="AGA571" s="21">
        <f t="shared" si="825"/>
        <v>0</v>
      </c>
      <c r="AGB571" s="21">
        <f t="shared" si="826"/>
        <v>0</v>
      </c>
      <c r="AGC571" s="21">
        <f t="shared" si="827"/>
        <v>238611.16</v>
      </c>
      <c r="AGD571" s="21">
        <f t="shared" si="828"/>
        <v>248473.78</v>
      </c>
      <c r="AGE571" s="21">
        <f t="shared" si="829"/>
        <v>262012.05</v>
      </c>
      <c r="AGF571" s="21">
        <f t="shared" si="830"/>
        <v>47717.440000000002</v>
      </c>
      <c r="AGG571" s="21">
        <f t="shared" si="831"/>
        <v>43307.86</v>
      </c>
      <c r="AGH571" s="21">
        <f t="shared" si="832"/>
        <v>41725.480000000003</v>
      </c>
      <c r="AGI571" s="21">
        <f t="shared" si="833"/>
        <v>0</v>
      </c>
      <c r="AGJ571" s="21">
        <f t="shared" si="215"/>
        <v>0</v>
      </c>
      <c r="AGK571" s="21">
        <f t="shared" si="215"/>
        <v>0</v>
      </c>
      <c r="AGL571" s="21">
        <f t="shared" si="834"/>
        <v>0</v>
      </c>
      <c r="AGM571" s="21">
        <f t="shared" si="216"/>
        <v>0</v>
      </c>
      <c r="AGN571" s="21">
        <f t="shared" si="216"/>
        <v>0</v>
      </c>
      <c r="AGO571" s="23"/>
      <c r="AGP571" s="23"/>
      <c r="AGQ571" s="23"/>
      <c r="AGR571" s="21">
        <f t="shared" si="835"/>
        <v>0</v>
      </c>
      <c r="AGS571" s="21">
        <f t="shared" si="836"/>
        <v>0</v>
      </c>
      <c r="AGT571" s="21">
        <f t="shared" si="837"/>
        <v>0</v>
      </c>
      <c r="AGU571" s="21">
        <f t="shared" si="838"/>
        <v>0</v>
      </c>
      <c r="AGV571" s="21">
        <f t="shared" si="839"/>
        <v>0</v>
      </c>
      <c r="AGW571" s="21">
        <f t="shared" si="840"/>
        <v>0</v>
      </c>
      <c r="AGX571" s="21">
        <f t="shared" si="841"/>
        <v>238642.14</v>
      </c>
      <c r="AGY571" s="21">
        <f t="shared" si="842"/>
        <v>249030.32</v>
      </c>
      <c r="AGZ571" s="21">
        <f t="shared" si="843"/>
        <v>262996.51</v>
      </c>
      <c r="AHA571" s="21">
        <f t="shared" si="844"/>
        <v>71578.16</v>
      </c>
      <c r="AHB571" s="21">
        <f t="shared" si="845"/>
        <v>64569.05</v>
      </c>
      <c r="AHC571" s="21">
        <f t="shared" si="846"/>
        <v>62082.11</v>
      </c>
      <c r="AHD571" s="21">
        <f t="shared" si="847"/>
        <v>0</v>
      </c>
      <c r="AHE571" s="21">
        <f t="shared" si="217"/>
        <v>0</v>
      </c>
      <c r="AHF571" s="21">
        <f t="shared" si="217"/>
        <v>0</v>
      </c>
      <c r="AHG571" s="21">
        <f t="shared" si="848"/>
        <v>0</v>
      </c>
      <c r="AHH571" s="21">
        <f t="shared" si="218"/>
        <v>0</v>
      </c>
      <c r="AHI571" s="21">
        <f t="shared" si="218"/>
        <v>0</v>
      </c>
      <c r="AHJ571" s="23"/>
      <c r="AHK571" s="23"/>
      <c r="AHL571" s="23"/>
      <c r="AHM571" s="21">
        <f t="shared" si="849"/>
        <v>0</v>
      </c>
      <c r="AHN571" s="21">
        <f t="shared" si="850"/>
        <v>0</v>
      </c>
      <c r="AHO571" s="21">
        <f t="shared" si="851"/>
        <v>0</v>
      </c>
      <c r="AHP571" s="21">
        <f t="shared" si="852"/>
        <v>0</v>
      </c>
      <c r="AHQ571" s="21">
        <f t="shared" si="853"/>
        <v>0</v>
      </c>
      <c r="AHR571" s="21">
        <f t="shared" si="854"/>
        <v>0</v>
      </c>
      <c r="AHS571" s="21">
        <f t="shared" si="855"/>
        <v>238730.59</v>
      </c>
      <c r="AHT571" s="21">
        <f t="shared" si="856"/>
        <v>251075.08</v>
      </c>
      <c r="AHU571" s="21">
        <f t="shared" si="857"/>
        <v>266632.11</v>
      </c>
      <c r="AHV571" s="21">
        <f t="shared" si="858"/>
        <v>43988.65</v>
      </c>
      <c r="AHW571" s="21">
        <f t="shared" si="859"/>
        <v>39739.32</v>
      </c>
      <c r="AHX571" s="21">
        <f t="shared" si="860"/>
        <v>38078.199999999997</v>
      </c>
      <c r="AHY571" s="21">
        <f t="shared" si="861"/>
        <v>0</v>
      </c>
      <c r="AHZ571" s="21">
        <f t="shared" si="219"/>
        <v>0</v>
      </c>
      <c r="AIA571" s="21">
        <f t="shared" si="219"/>
        <v>0</v>
      </c>
      <c r="AIB571" s="21">
        <f t="shared" si="862"/>
        <v>0</v>
      </c>
      <c r="AIC571" s="21">
        <f t="shared" si="220"/>
        <v>0</v>
      </c>
      <c r="AID571" s="21">
        <f t="shared" si="220"/>
        <v>0</v>
      </c>
      <c r="AIE571" s="23"/>
      <c r="AIF571" s="23"/>
      <c r="AIG571" s="23"/>
      <c r="AIH571" s="21">
        <f t="shared" si="864"/>
        <v>0</v>
      </c>
      <c r="AII571" s="21">
        <f t="shared" si="865"/>
        <v>0</v>
      </c>
      <c r="AIJ571" s="21">
        <f t="shared" si="866"/>
        <v>0</v>
      </c>
      <c r="AIK571" s="21">
        <f t="shared" si="867"/>
        <v>0</v>
      </c>
      <c r="AIL571" s="21">
        <f t="shared" si="868"/>
        <v>0</v>
      </c>
      <c r="AIM571" s="21">
        <f t="shared" si="869"/>
        <v>0</v>
      </c>
      <c r="AIN571" s="21">
        <f t="shared" si="870"/>
        <v>0</v>
      </c>
      <c r="AIO571" s="21">
        <f t="shared" si="871"/>
        <v>0</v>
      </c>
      <c r="AIP571" s="21">
        <f t="shared" si="872"/>
        <v>0</v>
      </c>
      <c r="AIQ571" s="21">
        <f t="shared" si="873"/>
        <v>0</v>
      </c>
      <c r="AIR571" s="21">
        <f t="shared" si="874"/>
        <v>0</v>
      </c>
      <c r="AIS571" s="21">
        <f t="shared" si="875"/>
        <v>0</v>
      </c>
      <c r="AIT571" s="21">
        <f t="shared" si="876"/>
        <v>0</v>
      </c>
      <c r="AIU571" s="21">
        <f t="shared" si="222"/>
        <v>0</v>
      </c>
      <c r="AIV571" s="21">
        <f t="shared" si="222"/>
        <v>0</v>
      </c>
      <c r="AIW571" s="21">
        <f t="shared" si="877"/>
        <v>0</v>
      </c>
      <c r="AIX571" s="21">
        <f t="shared" si="223"/>
        <v>0</v>
      </c>
      <c r="AIY571" s="21">
        <f t="shared" si="223"/>
        <v>0</v>
      </c>
      <c r="AIZ571" s="23"/>
      <c r="AJA571" s="23"/>
      <c r="AJB571" s="23"/>
      <c r="AJC571" s="21">
        <f t="shared" si="878"/>
        <v>0</v>
      </c>
      <c r="AJD571" s="21">
        <f t="shared" si="879"/>
        <v>0</v>
      </c>
      <c r="AJE571" s="21">
        <f t="shared" si="880"/>
        <v>0</v>
      </c>
      <c r="AJF571" s="21">
        <f t="shared" si="881"/>
        <v>0</v>
      </c>
      <c r="AJG571" s="21">
        <f t="shared" si="882"/>
        <v>0</v>
      </c>
      <c r="AJH571" s="21">
        <f t="shared" si="883"/>
        <v>0</v>
      </c>
      <c r="AJI571" s="21">
        <f t="shared" si="884"/>
        <v>238576.16</v>
      </c>
      <c r="AJJ571" s="21">
        <f t="shared" si="885"/>
        <v>248843.27</v>
      </c>
      <c r="AJK571" s="21">
        <f t="shared" si="886"/>
        <v>262674.98</v>
      </c>
      <c r="AJL571" s="21">
        <f t="shared" si="887"/>
        <v>43313.01</v>
      </c>
      <c r="AJM571" s="21">
        <f t="shared" si="888"/>
        <v>40985.49</v>
      </c>
      <c r="AJN571" s="21">
        <f t="shared" si="889"/>
        <v>39535.72</v>
      </c>
      <c r="AJO571" s="21">
        <f t="shared" si="890"/>
        <v>0</v>
      </c>
      <c r="AJP571" s="21">
        <f t="shared" si="224"/>
        <v>0</v>
      </c>
      <c r="AJQ571" s="21">
        <f t="shared" si="224"/>
        <v>0</v>
      </c>
      <c r="AJR571" s="21">
        <f t="shared" si="891"/>
        <v>0</v>
      </c>
      <c r="AJS571" s="21">
        <f t="shared" si="225"/>
        <v>0</v>
      </c>
      <c r="AJT571" s="21">
        <f t="shared" si="225"/>
        <v>0</v>
      </c>
      <c r="AJU571" s="23"/>
      <c r="AJV571" s="23"/>
      <c r="AJW571" s="23"/>
      <c r="AJX571" s="21">
        <f t="shared" si="892"/>
        <v>0</v>
      </c>
      <c r="AJY571" s="21">
        <f t="shared" si="893"/>
        <v>0</v>
      </c>
      <c r="AJZ571" s="21">
        <f t="shared" si="894"/>
        <v>0</v>
      </c>
      <c r="AKA571" s="21">
        <f t="shared" si="895"/>
        <v>0</v>
      </c>
      <c r="AKB571" s="21">
        <f t="shared" si="896"/>
        <v>0</v>
      </c>
      <c r="AKC571" s="21">
        <f t="shared" si="897"/>
        <v>0</v>
      </c>
      <c r="AKD571" s="21">
        <f t="shared" si="898"/>
        <v>238703.61</v>
      </c>
      <c r="AKE571" s="21">
        <f t="shared" si="899"/>
        <v>250335.77</v>
      </c>
      <c r="AKF571" s="21">
        <f t="shared" si="900"/>
        <v>265320.02</v>
      </c>
      <c r="AKG571" s="21">
        <f t="shared" si="901"/>
        <v>44169.98</v>
      </c>
      <c r="AKH571" s="21">
        <f t="shared" si="902"/>
        <v>40081.370000000003</v>
      </c>
      <c r="AKI571" s="21">
        <f t="shared" si="903"/>
        <v>38645.019999999997</v>
      </c>
      <c r="AKJ571" s="21">
        <f t="shared" si="904"/>
        <v>0</v>
      </c>
      <c r="AKK571" s="21">
        <f t="shared" si="226"/>
        <v>0</v>
      </c>
      <c r="AKL571" s="21">
        <f t="shared" si="226"/>
        <v>0</v>
      </c>
      <c r="AKM571" s="21">
        <f t="shared" si="905"/>
        <v>0</v>
      </c>
      <c r="AKN571" s="21">
        <f t="shared" si="227"/>
        <v>0</v>
      </c>
      <c r="AKO571" s="21">
        <f t="shared" si="227"/>
        <v>0</v>
      </c>
      <c r="AKP571" s="23"/>
      <c r="AKQ571" s="23"/>
      <c r="AKR571" s="23"/>
      <c r="AKS571" s="21">
        <f t="shared" si="906"/>
        <v>0</v>
      </c>
      <c r="AKT571" s="21">
        <f t="shared" si="907"/>
        <v>0</v>
      </c>
      <c r="AKU571" s="21">
        <f t="shared" si="908"/>
        <v>0</v>
      </c>
      <c r="AKV571" s="21">
        <f t="shared" si="909"/>
        <v>0</v>
      </c>
      <c r="AKW571" s="21">
        <f t="shared" si="910"/>
        <v>0</v>
      </c>
      <c r="AKX571" s="21">
        <f t="shared" si="911"/>
        <v>0</v>
      </c>
      <c r="AKY571" s="21">
        <f t="shared" si="912"/>
        <v>238628.86</v>
      </c>
      <c r="AKZ571" s="21">
        <f t="shared" si="913"/>
        <v>249347.8</v>
      </c>
      <c r="ALA571" s="21">
        <f t="shared" si="914"/>
        <v>263562.64</v>
      </c>
      <c r="ALB571" s="21">
        <f t="shared" si="915"/>
        <v>47080.639999999999</v>
      </c>
      <c r="ALC571" s="21">
        <f t="shared" si="916"/>
        <v>42356.38</v>
      </c>
      <c r="ALD571" s="21">
        <f t="shared" si="917"/>
        <v>40330.04</v>
      </c>
      <c r="ALE571" s="21">
        <f t="shared" si="918"/>
        <v>0</v>
      </c>
      <c r="ALF571" s="21">
        <f t="shared" si="228"/>
        <v>0</v>
      </c>
      <c r="ALG571" s="21">
        <f t="shared" si="228"/>
        <v>0</v>
      </c>
      <c r="ALH571" s="21">
        <f t="shared" si="919"/>
        <v>0</v>
      </c>
      <c r="ALI571" s="21">
        <f t="shared" si="229"/>
        <v>0</v>
      </c>
      <c r="ALJ571" s="21">
        <f t="shared" si="229"/>
        <v>0</v>
      </c>
      <c r="ALK571" s="23"/>
      <c r="ALL571" s="23"/>
      <c r="ALM571" s="23"/>
      <c r="ALN571" s="21">
        <f t="shared" si="920"/>
        <v>0</v>
      </c>
      <c r="ALO571" s="21">
        <f t="shared" si="921"/>
        <v>0</v>
      </c>
      <c r="ALP571" s="21">
        <f t="shared" si="922"/>
        <v>0</v>
      </c>
      <c r="ALQ571" s="21">
        <f t="shared" si="923"/>
        <v>0</v>
      </c>
      <c r="ALR571" s="21">
        <f t="shared" si="924"/>
        <v>0</v>
      </c>
      <c r="ALS571" s="21">
        <f t="shared" si="925"/>
        <v>0</v>
      </c>
      <c r="ALT571" s="21">
        <f t="shared" si="926"/>
        <v>273064.96999999997</v>
      </c>
      <c r="ALU571" s="21">
        <f t="shared" si="927"/>
        <v>251951.34</v>
      </c>
      <c r="ALV571" s="21">
        <f t="shared" si="928"/>
        <v>268181.42</v>
      </c>
      <c r="ALW571" s="21">
        <f t="shared" si="929"/>
        <v>54012.36</v>
      </c>
      <c r="ALX571" s="21">
        <f t="shared" si="930"/>
        <v>45669.78</v>
      </c>
      <c r="ALY571" s="21">
        <f t="shared" si="931"/>
        <v>43426.47</v>
      </c>
      <c r="ALZ571" s="21">
        <f t="shared" si="932"/>
        <v>0</v>
      </c>
      <c r="AMA571" s="21">
        <f t="shared" si="230"/>
        <v>0</v>
      </c>
      <c r="AMB571" s="21">
        <f t="shared" si="230"/>
        <v>0</v>
      </c>
      <c r="AMC571" s="21">
        <f t="shared" si="933"/>
        <v>0</v>
      </c>
      <c r="AMD571" s="21">
        <f t="shared" si="231"/>
        <v>0</v>
      </c>
      <c r="AME571" s="21">
        <f t="shared" si="231"/>
        <v>0</v>
      </c>
      <c r="AMF571" s="23"/>
      <c r="AMG571" s="23"/>
      <c r="AMH571" s="23"/>
      <c r="AMI571" s="21">
        <f t="shared" si="934"/>
        <v>0</v>
      </c>
      <c r="AMJ571" s="21">
        <f t="shared" si="935"/>
        <v>0</v>
      </c>
      <c r="AMK571" s="21">
        <f t="shared" si="936"/>
        <v>0</v>
      </c>
      <c r="AML571" s="21">
        <f t="shared" si="937"/>
        <v>0</v>
      </c>
      <c r="AMM571" s="21">
        <f t="shared" si="938"/>
        <v>0</v>
      </c>
      <c r="AMN571" s="21">
        <f t="shared" si="939"/>
        <v>0</v>
      </c>
      <c r="AMO571" s="21">
        <f t="shared" si="940"/>
        <v>238801.39</v>
      </c>
      <c r="AMP571" s="21">
        <f t="shared" si="941"/>
        <v>251465.92</v>
      </c>
      <c r="AMQ571" s="21">
        <f t="shared" si="942"/>
        <v>267322.76</v>
      </c>
      <c r="AMR571" s="21">
        <f t="shared" si="943"/>
        <v>42686.06</v>
      </c>
      <c r="AMS571" s="21">
        <f t="shared" si="944"/>
        <v>38594.870000000003</v>
      </c>
      <c r="AMT571" s="21">
        <f t="shared" si="945"/>
        <v>36805.86</v>
      </c>
      <c r="AMU571" s="21">
        <f t="shared" si="946"/>
        <v>0</v>
      </c>
      <c r="AMV571" s="21">
        <f t="shared" si="232"/>
        <v>0</v>
      </c>
      <c r="AMW571" s="21">
        <f t="shared" si="232"/>
        <v>0</v>
      </c>
      <c r="AMX571" s="21">
        <f t="shared" si="947"/>
        <v>0</v>
      </c>
      <c r="AMY571" s="21">
        <f t="shared" si="233"/>
        <v>0</v>
      </c>
      <c r="AMZ571" s="21">
        <f t="shared" si="233"/>
        <v>0</v>
      </c>
      <c r="ANA571" s="23"/>
      <c r="ANB571" s="23"/>
      <c r="ANC571" s="23"/>
      <c r="AND571" s="21">
        <f t="shared" si="948"/>
        <v>0</v>
      </c>
      <c r="ANE571" s="21">
        <f t="shared" si="949"/>
        <v>0</v>
      </c>
      <c r="ANF571" s="21">
        <f t="shared" si="950"/>
        <v>0</v>
      </c>
      <c r="ANG571" s="21">
        <f t="shared" si="951"/>
        <v>0</v>
      </c>
      <c r="ANH571" s="21">
        <f t="shared" si="952"/>
        <v>0</v>
      </c>
      <c r="ANI571" s="21">
        <f t="shared" si="953"/>
        <v>0</v>
      </c>
      <c r="ANJ571" s="21">
        <f t="shared" si="954"/>
        <v>266351.84999999998</v>
      </c>
      <c r="ANK571" s="21">
        <f t="shared" si="955"/>
        <v>259345.58</v>
      </c>
      <c r="ANL571" s="21">
        <f t="shared" si="956"/>
        <v>281306.43</v>
      </c>
      <c r="ANM571" s="21">
        <f t="shared" si="957"/>
        <v>75415.66</v>
      </c>
      <c r="ANN571" s="21">
        <f t="shared" si="958"/>
        <v>99551.2</v>
      </c>
      <c r="ANO571" s="21">
        <f t="shared" si="959"/>
        <v>97694.67</v>
      </c>
      <c r="ANP571" s="21">
        <f t="shared" si="960"/>
        <v>0</v>
      </c>
      <c r="ANQ571" s="21">
        <f t="shared" si="234"/>
        <v>0</v>
      </c>
      <c r="ANR571" s="21">
        <f t="shared" si="234"/>
        <v>0</v>
      </c>
      <c r="ANS571" s="21">
        <f t="shared" si="961"/>
        <v>0</v>
      </c>
      <c r="ANT571" s="21">
        <f t="shared" si="235"/>
        <v>0</v>
      </c>
      <c r="ANU571" s="21">
        <f t="shared" si="235"/>
        <v>0</v>
      </c>
      <c r="ANV571" s="23"/>
      <c r="ANW571" s="23"/>
      <c r="ANX571" s="23"/>
      <c r="ANY571" s="21">
        <f t="shared" si="962"/>
        <v>0</v>
      </c>
      <c r="ANZ571" s="21">
        <f t="shared" si="963"/>
        <v>0</v>
      </c>
      <c r="AOA571" s="21">
        <f t="shared" si="964"/>
        <v>0</v>
      </c>
      <c r="AOB571" s="21">
        <f t="shared" si="965"/>
        <v>0</v>
      </c>
      <c r="AOC571" s="21">
        <f t="shared" si="966"/>
        <v>0</v>
      </c>
      <c r="AOD571" s="21">
        <f t="shared" si="967"/>
        <v>0</v>
      </c>
      <c r="AOE571" s="21">
        <f t="shared" si="968"/>
        <v>238793.02</v>
      </c>
      <c r="AOF571" s="21">
        <f t="shared" si="969"/>
        <v>253265.47</v>
      </c>
      <c r="AOG571" s="21">
        <f t="shared" si="970"/>
        <v>270512.42</v>
      </c>
      <c r="AOH571" s="21">
        <f t="shared" si="971"/>
        <v>35142.519999999997</v>
      </c>
      <c r="AOI571" s="21">
        <f t="shared" si="972"/>
        <v>39730.31</v>
      </c>
      <c r="AOJ571" s="21">
        <f t="shared" si="973"/>
        <v>37935.120000000003</v>
      </c>
      <c r="AOK571" s="21">
        <f t="shared" si="974"/>
        <v>0</v>
      </c>
      <c r="AOL571" s="21">
        <f t="shared" si="236"/>
        <v>0</v>
      </c>
      <c r="AOM571" s="21">
        <f t="shared" si="236"/>
        <v>0</v>
      </c>
      <c r="AON571" s="21">
        <f t="shared" si="975"/>
        <v>0</v>
      </c>
      <c r="AOO571" s="21">
        <f t="shared" si="237"/>
        <v>0</v>
      </c>
      <c r="AOP571" s="21">
        <f t="shared" si="237"/>
        <v>0</v>
      </c>
      <c r="AOQ571" s="23"/>
      <c r="AOR571" s="23"/>
      <c r="AOS571" s="23"/>
      <c r="AOT571" s="21">
        <f t="shared" si="976"/>
        <v>0</v>
      </c>
      <c r="AOU571" s="21">
        <f t="shared" si="977"/>
        <v>0</v>
      </c>
      <c r="AOV571" s="21">
        <f t="shared" si="978"/>
        <v>0</v>
      </c>
      <c r="AOW571" s="21">
        <f t="shared" si="979"/>
        <v>0</v>
      </c>
      <c r="AOX571" s="21">
        <f t="shared" si="980"/>
        <v>0</v>
      </c>
      <c r="AOY571" s="21">
        <f t="shared" si="981"/>
        <v>0</v>
      </c>
      <c r="AOZ571" s="21">
        <f t="shared" si="982"/>
        <v>238775.81</v>
      </c>
      <c r="APA571" s="21">
        <f t="shared" si="983"/>
        <v>251053.14</v>
      </c>
      <c r="APB571" s="21">
        <f t="shared" si="984"/>
        <v>266592.37</v>
      </c>
      <c r="APC571" s="21">
        <f t="shared" si="985"/>
        <v>51028.69</v>
      </c>
      <c r="APD571" s="21">
        <f t="shared" si="986"/>
        <v>44576.959999999999</v>
      </c>
      <c r="APE571" s="21">
        <f t="shared" si="987"/>
        <v>42188.51</v>
      </c>
      <c r="APF571" s="21">
        <f t="shared" si="988"/>
        <v>0</v>
      </c>
      <c r="APG571" s="21">
        <f t="shared" si="238"/>
        <v>0</v>
      </c>
      <c r="APH571" s="21">
        <f t="shared" si="238"/>
        <v>0</v>
      </c>
      <c r="API571" s="21">
        <f t="shared" si="989"/>
        <v>0</v>
      </c>
      <c r="APJ571" s="21">
        <f t="shared" si="239"/>
        <v>0</v>
      </c>
      <c r="APK571" s="21">
        <f t="shared" si="239"/>
        <v>0</v>
      </c>
      <c r="APL571" s="23"/>
      <c r="APM571" s="23"/>
      <c r="APN571" s="23"/>
      <c r="APO571" s="21">
        <f t="shared" si="990"/>
        <v>0</v>
      </c>
      <c r="APP571" s="21">
        <f t="shared" si="991"/>
        <v>0</v>
      </c>
      <c r="APQ571" s="21">
        <f t="shared" si="992"/>
        <v>0</v>
      </c>
      <c r="APR571" s="21">
        <f t="shared" si="993"/>
        <v>0</v>
      </c>
      <c r="APS571" s="21">
        <f t="shared" si="994"/>
        <v>0</v>
      </c>
      <c r="APT571" s="21">
        <f t="shared" si="995"/>
        <v>0</v>
      </c>
      <c r="APU571" s="21">
        <f t="shared" si="996"/>
        <v>238674.18</v>
      </c>
      <c r="APV571" s="21">
        <f t="shared" si="997"/>
        <v>249244.21</v>
      </c>
      <c r="APW571" s="21">
        <f t="shared" si="998"/>
        <v>263381.26</v>
      </c>
      <c r="APX571" s="21">
        <f t="shared" si="999"/>
        <v>44625.87</v>
      </c>
      <c r="APY571" s="21">
        <f t="shared" si="1000"/>
        <v>39954.660000000003</v>
      </c>
      <c r="APZ571" s="21">
        <f t="shared" si="1001"/>
        <v>38159.199999999997</v>
      </c>
      <c r="AQA571" s="21">
        <f t="shared" si="1002"/>
        <v>0</v>
      </c>
      <c r="AQB571" s="21">
        <f t="shared" si="240"/>
        <v>0</v>
      </c>
      <c r="AQC571" s="21">
        <f t="shared" si="240"/>
        <v>0</v>
      </c>
      <c r="AQD571" s="21">
        <f t="shared" si="1003"/>
        <v>0</v>
      </c>
      <c r="AQE571" s="21">
        <f t="shared" si="241"/>
        <v>0</v>
      </c>
      <c r="AQF571" s="21">
        <f t="shared" si="241"/>
        <v>0</v>
      </c>
      <c r="AQG571" s="23"/>
      <c r="AQH571" s="23"/>
      <c r="AQI571" s="23"/>
      <c r="AQJ571" s="21">
        <f t="shared" si="1004"/>
        <v>0</v>
      </c>
      <c r="AQK571" s="21">
        <f t="shared" si="1005"/>
        <v>0</v>
      </c>
      <c r="AQL571" s="21">
        <f t="shared" si="1006"/>
        <v>0</v>
      </c>
      <c r="AQM571" s="21">
        <f t="shared" si="1007"/>
        <v>0</v>
      </c>
      <c r="AQN571" s="21">
        <f t="shared" si="1008"/>
        <v>0</v>
      </c>
      <c r="AQO571" s="21">
        <f t="shared" si="1009"/>
        <v>0</v>
      </c>
      <c r="AQP571" s="21">
        <f t="shared" si="1010"/>
        <v>238827.7</v>
      </c>
      <c r="AQQ571" s="21">
        <f t="shared" si="1011"/>
        <v>252682.83</v>
      </c>
      <c r="AQR571" s="21">
        <f t="shared" si="1012"/>
        <v>269477.11</v>
      </c>
      <c r="AQS571" s="21">
        <f t="shared" si="1013"/>
        <v>35806.42</v>
      </c>
      <c r="AQT571" s="21">
        <f t="shared" si="1014"/>
        <v>37452.14</v>
      </c>
      <c r="AQU571" s="21">
        <f t="shared" si="1015"/>
        <v>36096.92</v>
      </c>
      <c r="AQV571" s="21">
        <f t="shared" si="1016"/>
        <v>0</v>
      </c>
      <c r="AQW571" s="21">
        <f t="shared" si="242"/>
        <v>0</v>
      </c>
      <c r="AQX571" s="21">
        <f t="shared" si="242"/>
        <v>0</v>
      </c>
      <c r="AQY571" s="21">
        <f t="shared" si="1017"/>
        <v>0</v>
      </c>
      <c r="AQZ571" s="21">
        <f t="shared" si="243"/>
        <v>0</v>
      </c>
      <c r="ARA571" s="21">
        <f t="shared" si="243"/>
        <v>0</v>
      </c>
      <c r="ARB571" s="23"/>
      <c r="ARC571" s="23"/>
      <c r="ARD571" s="23"/>
      <c r="ARE571" s="21">
        <f t="shared" si="1018"/>
        <v>0</v>
      </c>
      <c r="ARF571" s="21">
        <f t="shared" si="1019"/>
        <v>0</v>
      </c>
      <c r="ARG571" s="21">
        <f t="shared" si="1020"/>
        <v>0</v>
      </c>
      <c r="ARH571" s="21">
        <f t="shared" si="1021"/>
        <v>0</v>
      </c>
      <c r="ARI571" s="21">
        <f t="shared" si="1022"/>
        <v>0</v>
      </c>
      <c r="ARJ571" s="21">
        <f t="shared" si="1023"/>
        <v>0</v>
      </c>
      <c r="ARK571" s="21">
        <f t="shared" si="1024"/>
        <v>264931.15000000002</v>
      </c>
      <c r="ARL571" s="21">
        <f t="shared" si="1025"/>
        <v>248356.83</v>
      </c>
      <c r="ARM571" s="21">
        <f t="shared" si="1026"/>
        <v>261809.22</v>
      </c>
      <c r="ARN571" s="21">
        <f t="shared" si="1027"/>
        <v>49482.36</v>
      </c>
      <c r="ARO571" s="21">
        <f t="shared" si="1028"/>
        <v>36520.199999999997</v>
      </c>
      <c r="ARP571" s="21">
        <f t="shared" si="1029"/>
        <v>34743.47</v>
      </c>
      <c r="ARQ571" s="21">
        <f t="shared" si="1030"/>
        <v>0</v>
      </c>
      <c r="ARR571" s="21">
        <f t="shared" si="244"/>
        <v>0</v>
      </c>
      <c r="ARS571" s="21">
        <f t="shared" si="244"/>
        <v>0</v>
      </c>
      <c r="ART571" s="21">
        <f t="shared" si="1031"/>
        <v>0</v>
      </c>
      <c r="ARU571" s="21">
        <f t="shared" si="245"/>
        <v>0</v>
      </c>
      <c r="ARV571" s="21">
        <f t="shared" si="245"/>
        <v>0</v>
      </c>
      <c r="ARW571" s="23"/>
      <c r="ARX571" s="23"/>
      <c r="ARY571" s="23"/>
      <c r="ARZ571" s="21">
        <f t="shared" si="1032"/>
        <v>0</v>
      </c>
      <c r="ASA571" s="21">
        <f t="shared" si="1033"/>
        <v>0</v>
      </c>
      <c r="ASB571" s="21">
        <f t="shared" si="1034"/>
        <v>0</v>
      </c>
      <c r="ASC571" s="21">
        <f t="shared" si="1035"/>
        <v>0</v>
      </c>
      <c r="ASD571" s="21">
        <f t="shared" si="1036"/>
        <v>0</v>
      </c>
      <c r="ASE571" s="21">
        <f t="shared" si="1037"/>
        <v>0</v>
      </c>
      <c r="ASF571" s="21">
        <f t="shared" si="1038"/>
        <v>238636.5</v>
      </c>
      <c r="ASG571" s="21">
        <f t="shared" si="1039"/>
        <v>249391.35999999999</v>
      </c>
      <c r="ASH571" s="21">
        <f t="shared" si="1040"/>
        <v>263642.03999999998</v>
      </c>
      <c r="ASI571" s="21">
        <f t="shared" si="1041"/>
        <v>37661.94</v>
      </c>
      <c r="ASJ571" s="21">
        <f t="shared" si="1042"/>
        <v>41287.86</v>
      </c>
      <c r="ASK571" s="21">
        <f t="shared" si="1043"/>
        <v>38969.14</v>
      </c>
      <c r="ASL571" s="21">
        <f t="shared" si="1044"/>
        <v>0</v>
      </c>
      <c r="ASM571" s="21">
        <f t="shared" si="246"/>
        <v>0</v>
      </c>
      <c r="ASN571" s="21">
        <f t="shared" si="246"/>
        <v>0</v>
      </c>
      <c r="ASO571" s="21">
        <f t="shared" si="1045"/>
        <v>0</v>
      </c>
      <c r="ASP571" s="21">
        <f t="shared" si="247"/>
        <v>0</v>
      </c>
      <c r="ASQ571" s="21">
        <f t="shared" si="247"/>
        <v>0</v>
      </c>
      <c r="ASR571" s="23"/>
      <c r="ASS571" s="23"/>
      <c r="AST571" s="23"/>
      <c r="ASU571" s="21">
        <f t="shared" si="1046"/>
        <v>0</v>
      </c>
      <c r="ASV571" s="21">
        <f t="shared" si="1047"/>
        <v>0</v>
      </c>
      <c r="ASW571" s="21">
        <f t="shared" si="1048"/>
        <v>0</v>
      </c>
      <c r="ASX571" s="21">
        <f t="shared" si="1049"/>
        <v>0</v>
      </c>
      <c r="ASY571" s="21">
        <f t="shared" si="1050"/>
        <v>0</v>
      </c>
      <c r="ASZ571" s="21">
        <f t="shared" si="1051"/>
        <v>0</v>
      </c>
      <c r="ATA571" s="21">
        <f t="shared" si="1052"/>
        <v>238690.69</v>
      </c>
      <c r="ATB571" s="21">
        <f t="shared" si="1053"/>
        <v>250168.53</v>
      </c>
      <c r="ATC571" s="21">
        <f t="shared" si="1054"/>
        <v>265021.03000000003</v>
      </c>
      <c r="ATD571" s="21">
        <f t="shared" si="1055"/>
        <v>38830.9</v>
      </c>
      <c r="ATE571" s="21">
        <f t="shared" si="1056"/>
        <v>35250.76</v>
      </c>
      <c r="ATF571" s="21">
        <f t="shared" si="1057"/>
        <v>33601.47</v>
      </c>
      <c r="ATG571" s="21">
        <f t="shared" si="1058"/>
        <v>0</v>
      </c>
      <c r="ATH571" s="21">
        <f t="shared" si="248"/>
        <v>0</v>
      </c>
      <c r="ATI571" s="21">
        <f t="shared" si="248"/>
        <v>0</v>
      </c>
      <c r="ATJ571" s="21">
        <f t="shared" si="1059"/>
        <v>0</v>
      </c>
      <c r="ATK571" s="21">
        <f t="shared" si="249"/>
        <v>0</v>
      </c>
      <c r="ATL571" s="21">
        <f t="shared" si="249"/>
        <v>0</v>
      </c>
      <c r="ATM571" s="23"/>
      <c r="ATN571" s="23"/>
      <c r="ATO571" s="23"/>
      <c r="ATP571" s="21">
        <f t="shared" si="1060"/>
        <v>0</v>
      </c>
      <c r="ATQ571" s="21">
        <f t="shared" si="1061"/>
        <v>0</v>
      </c>
      <c r="ATR571" s="21">
        <f t="shared" si="1062"/>
        <v>0</v>
      </c>
      <c r="ATS571" s="21">
        <f t="shared" si="1063"/>
        <v>0</v>
      </c>
      <c r="ATT571" s="21">
        <f t="shared" si="1064"/>
        <v>0</v>
      </c>
      <c r="ATU571" s="21">
        <f t="shared" si="1065"/>
        <v>0</v>
      </c>
      <c r="ATV571" s="21">
        <f t="shared" si="1066"/>
        <v>238697.97</v>
      </c>
      <c r="ATW571" s="21">
        <f t="shared" si="1067"/>
        <v>249920.39</v>
      </c>
      <c r="ATX571" s="21">
        <f t="shared" si="1068"/>
        <v>264581.69</v>
      </c>
      <c r="ATY571" s="21">
        <f t="shared" si="1069"/>
        <v>41185.360000000001</v>
      </c>
      <c r="ATZ571" s="21">
        <f t="shared" si="1070"/>
        <v>39926.980000000003</v>
      </c>
      <c r="AUA571" s="21">
        <f t="shared" si="1071"/>
        <v>37694.86</v>
      </c>
      <c r="AUB571" s="21">
        <f t="shared" si="1072"/>
        <v>0</v>
      </c>
      <c r="AUC571" s="21">
        <f t="shared" si="250"/>
        <v>0</v>
      </c>
      <c r="AUD571" s="21">
        <f t="shared" si="250"/>
        <v>0</v>
      </c>
      <c r="AUE571" s="21">
        <f t="shared" si="1073"/>
        <v>0</v>
      </c>
      <c r="AUF571" s="21">
        <f t="shared" si="251"/>
        <v>0</v>
      </c>
      <c r="AUG571" s="21">
        <f t="shared" si="251"/>
        <v>0</v>
      </c>
      <c r="AUH571" s="23"/>
      <c r="AUI571" s="23"/>
      <c r="AUJ571" s="23"/>
      <c r="AUK571" s="21">
        <f t="shared" si="1074"/>
        <v>0</v>
      </c>
      <c r="AUL571" s="21">
        <f t="shared" si="1075"/>
        <v>0</v>
      </c>
      <c r="AUM571" s="21">
        <f t="shared" si="1076"/>
        <v>0</v>
      </c>
      <c r="AUN571" s="21">
        <f t="shared" si="1077"/>
        <v>0</v>
      </c>
      <c r="AUO571" s="21">
        <f t="shared" si="1078"/>
        <v>0</v>
      </c>
      <c r="AUP571" s="21">
        <f t="shared" si="1079"/>
        <v>0</v>
      </c>
      <c r="AUQ571" s="21">
        <f t="shared" si="1080"/>
        <v>238668.35</v>
      </c>
      <c r="AUR571" s="21">
        <f t="shared" si="1081"/>
        <v>249749.63</v>
      </c>
      <c r="AUS571" s="21">
        <f t="shared" si="1082"/>
        <v>264279.09000000003</v>
      </c>
      <c r="AUT571" s="21">
        <f t="shared" si="1083"/>
        <v>39434.29</v>
      </c>
      <c r="AUU571" s="21">
        <f t="shared" si="1084"/>
        <v>40037.43</v>
      </c>
      <c r="AUV571" s="21">
        <f t="shared" si="1085"/>
        <v>38169.17</v>
      </c>
      <c r="AUW571" s="21">
        <f t="shared" si="1086"/>
        <v>0</v>
      </c>
      <c r="AUX571" s="21">
        <f t="shared" si="252"/>
        <v>0</v>
      </c>
      <c r="AUY571" s="21">
        <f t="shared" si="252"/>
        <v>0</v>
      </c>
      <c r="AUZ571" s="21">
        <f t="shared" si="1087"/>
        <v>0</v>
      </c>
      <c r="AVA571" s="21">
        <f t="shared" si="253"/>
        <v>0</v>
      </c>
      <c r="AVB571" s="21">
        <f t="shared" si="253"/>
        <v>0</v>
      </c>
      <c r="AVC571" s="41">
        <f t="shared" si="1088"/>
        <v>105</v>
      </c>
      <c r="AVD571" s="41">
        <f t="shared" si="254"/>
        <v>105</v>
      </c>
      <c r="AVE571" s="41">
        <f t="shared" si="254"/>
        <v>105</v>
      </c>
      <c r="AVF571" s="21">
        <f t="shared" si="254"/>
        <v>24978870</v>
      </c>
      <c r="AVG571" s="21">
        <f t="shared" si="254"/>
        <v>25221945</v>
      </c>
      <c r="AVH571" s="21">
        <f t="shared" si="254"/>
        <v>25595010</v>
      </c>
      <c r="AVI571" s="21">
        <f t="shared" si="254"/>
        <v>10200248.1</v>
      </c>
      <c r="AVJ571" s="21">
        <f t="shared" si="254"/>
        <v>10383893.1</v>
      </c>
      <c r="AVK571" s="21">
        <f t="shared" si="254"/>
        <v>10602608.1</v>
      </c>
      <c r="AVL571" s="21"/>
      <c r="AVM571" s="21"/>
      <c r="AVN571" s="21"/>
      <c r="AVO571" s="21"/>
      <c r="AVP571" s="21"/>
      <c r="AVQ571" s="21"/>
      <c r="AVR571" s="21">
        <f t="shared" si="255"/>
        <v>24815688.690000001</v>
      </c>
      <c r="AVS571" s="21">
        <f t="shared" si="255"/>
        <v>25977172.68</v>
      </c>
      <c r="AVT571" s="21">
        <f t="shared" si="255"/>
        <v>27310866.420000002</v>
      </c>
      <c r="AVU571" s="21">
        <f t="shared" si="255"/>
        <v>4290474.32</v>
      </c>
      <c r="AVV571" s="21">
        <f t="shared" si="255"/>
        <v>4087062.1</v>
      </c>
      <c r="AVW571" s="21">
        <f t="shared" si="255"/>
        <v>3931205.05</v>
      </c>
    </row>
    <row r="572" spans="1:1271" ht="24">
      <c r="A572" s="18" t="s">
        <v>77</v>
      </c>
      <c r="B572" s="18" t="s">
        <v>80</v>
      </c>
      <c r="C572" s="5"/>
      <c r="D572" s="113"/>
      <c r="E572" s="96"/>
      <c r="F572" s="29">
        <f t="shared" si="256"/>
        <v>74922</v>
      </c>
      <c r="G572" s="29">
        <f t="shared" si="256"/>
        <v>75641</v>
      </c>
      <c r="H572" s="29">
        <f t="shared" si="256"/>
        <v>76744</v>
      </c>
      <c r="I572" s="21">
        <f t="shared" si="257"/>
        <v>42761</v>
      </c>
      <c r="J572" s="21">
        <f t="shared" si="257"/>
        <v>43586</v>
      </c>
      <c r="K572" s="21">
        <f t="shared" si="257"/>
        <v>44568</v>
      </c>
      <c r="L572" s="23"/>
      <c r="M572" s="23"/>
      <c r="N572" s="23"/>
      <c r="O572" s="21">
        <f t="shared" si="258"/>
        <v>0</v>
      </c>
      <c r="P572" s="21">
        <f t="shared" si="259"/>
        <v>0</v>
      </c>
      <c r="Q572" s="21">
        <f t="shared" si="260"/>
        <v>0</v>
      </c>
      <c r="R572" s="21">
        <f t="shared" si="261"/>
        <v>0</v>
      </c>
      <c r="S572" s="21">
        <f t="shared" si="262"/>
        <v>0</v>
      </c>
      <c r="T572" s="21">
        <f t="shared" si="263"/>
        <v>0</v>
      </c>
      <c r="U572" s="21">
        <f t="shared" si="264"/>
        <v>77629.8</v>
      </c>
      <c r="V572" s="21">
        <f t="shared" si="265"/>
        <v>79773.009999999995</v>
      </c>
      <c r="W572" s="21">
        <f t="shared" si="266"/>
        <v>85203.71</v>
      </c>
      <c r="X572" s="21">
        <f t="shared" si="267"/>
        <v>12136.3</v>
      </c>
      <c r="Y572" s="21">
        <f t="shared" si="268"/>
        <v>20555.29</v>
      </c>
      <c r="Z572" s="21">
        <f t="shared" si="269"/>
        <v>19400.62</v>
      </c>
      <c r="AA572" s="21">
        <f t="shared" si="270"/>
        <v>0</v>
      </c>
      <c r="AB572" s="21">
        <f t="shared" si="133"/>
        <v>0</v>
      </c>
      <c r="AC572" s="21">
        <f t="shared" si="133"/>
        <v>0</v>
      </c>
      <c r="AD572" s="21">
        <f t="shared" si="271"/>
        <v>0</v>
      </c>
      <c r="AE572" s="21">
        <f t="shared" si="134"/>
        <v>0</v>
      </c>
      <c r="AF572" s="21">
        <f t="shared" si="134"/>
        <v>0</v>
      </c>
      <c r="AG572" s="23"/>
      <c r="AH572" s="23"/>
      <c r="AI572" s="23"/>
      <c r="AJ572" s="21">
        <f t="shared" si="272"/>
        <v>0</v>
      </c>
      <c r="AK572" s="21">
        <f t="shared" si="273"/>
        <v>0</v>
      </c>
      <c r="AL572" s="21">
        <f t="shared" si="274"/>
        <v>0</v>
      </c>
      <c r="AM572" s="21">
        <f t="shared" si="275"/>
        <v>0</v>
      </c>
      <c r="AN572" s="21">
        <f t="shared" si="276"/>
        <v>0</v>
      </c>
      <c r="AO572" s="21">
        <f t="shared" si="277"/>
        <v>0</v>
      </c>
      <c r="AP572" s="21">
        <f t="shared" si="278"/>
        <v>85561.48</v>
      </c>
      <c r="AQ572" s="21">
        <f t="shared" si="279"/>
        <v>79544.69</v>
      </c>
      <c r="AR572" s="21">
        <f t="shared" si="280"/>
        <v>84797.95</v>
      </c>
      <c r="AS572" s="21">
        <f t="shared" si="281"/>
        <v>18897.13</v>
      </c>
      <c r="AT572" s="21">
        <f t="shared" si="282"/>
        <v>19139.259999999998</v>
      </c>
      <c r="AU572" s="21">
        <f t="shared" si="283"/>
        <v>18501.95</v>
      </c>
      <c r="AV572" s="21">
        <f t="shared" si="284"/>
        <v>0</v>
      </c>
      <c r="AW572" s="21">
        <f t="shared" si="135"/>
        <v>0</v>
      </c>
      <c r="AX572" s="21">
        <f t="shared" si="135"/>
        <v>0</v>
      </c>
      <c r="AY572" s="21">
        <f t="shared" si="285"/>
        <v>0</v>
      </c>
      <c r="AZ572" s="21">
        <f t="shared" si="136"/>
        <v>0</v>
      </c>
      <c r="BA572" s="21">
        <f t="shared" si="136"/>
        <v>0</v>
      </c>
      <c r="BB572" s="23"/>
      <c r="BC572" s="23"/>
      <c r="BD572" s="23"/>
      <c r="BE572" s="21">
        <f t="shared" si="286"/>
        <v>0</v>
      </c>
      <c r="BF572" s="21">
        <f t="shared" si="287"/>
        <v>0</v>
      </c>
      <c r="BG572" s="21">
        <f t="shared" si="288"/>
        <v>0</v>
      </c>
      <c r="BH572" s="21">
        <f t="shared" si="289"/>
        <v>0</v>
      </c>
      <c r="BI572" s="21">
        <f t="shared" si="290"/>
        <v>0</v>
      </c>
      <c r="BJ572" s="21">
        <f t="shared" si="291"/>
        <v>0</v>
      </c>
      <c r="BK572" s="21">
        <f t="shared" si="292"/>
        <v>75217.759999999995</v>
      </c>
      <c r="BL572" s="21">
        <f t="shared" si="293"/>
        <v>79860.42</v>
      </c>
      <c r="BM572" s="21">
        <f t="shared" si="294"/>
        <v>85358.87</v>
      </c>
      <c r="BN572" s="21">
        <f t="shared" si="295"/>
        <v>15808.52</v>
      </c>
      <c r="BO572" s="21">
        <f t="shared" si="296"/>
        <v>18801.75</v>
      </c>
      <c r="BP572" s="21">
        <f t="shared" si="297"/>
        <v>17643.080000000002</v>
      </c>
      <c r="BQ572" s="21">
        <f t="shared" si="298"/>
        <v>0</v>
      </c>
      <c r="BR572" s="21">
        <f t="shared" si="137"/>
        <v>0</v>
      </c>
      <c r="BS572" s="21">
        <f t="shared" si="137"/>
        <v>0</v>
      </c>
      <c r="BT572" s="21">
        <f t="shared" si="299"/>
        <v>0</v>
      </c>
      <c r="BU572" s="21">
        <f t="shared" si="138"/>
        <v>0</v>
      </c>
      <c r="BV572" s="21">
        <f t="shared" si="138"/>
        <v>0</v>
      </c>
      <c r="BW572" s="23"/>
      <c r="BX572" s="23"/>
      <c r="BY572" s="23"/>
      <c r="BZ572" s="21">
        <f t="shared" si="300"/>
        <v>0</v>
      </c>
      <c r="CA572" s="21">
        <f t="shared" si="301"/>
        <v>0</v>
      </c>
      <c r="CB572" s="21">
        <f t="shared" si="302"/>
        <v>0</v>
      </c>
      <c r="CC572" s="21">
        <f t="shared" si="303"/>
        <v>0</v>
      </c>
      <c r="CD572" s="21">
        <f t="shared" si="304"/>
        <v>0</v>
      </c>
      <c r="CE572" s="21">
        <f t="shared" si="305"/>
        <v>0</v>
      </c>
      <c r="CF572" s="21">
        <f t="shared" si="306"/>
        <v>75511.77</v>
      </c>
      <c r="CG572" s="21">
        <f t="shared" si="307"/>
        <v>131823.72</v>
      </c>
      <c r="CH572" s="21">
        <f t="shared" si="308"/>
        <v>4545.6099999999997</v>
      </c>
      <c r="CI572" s="21">
        <f t="shared" si="309"/>
        <v>24778.98</v>
      </c>
      <c r="CJ572" s="21">
        <f t="shared" si="310"/>
        <v>21380.75</v>
      </c>
      <c r="CK572" s="21">
        <f t="shared" si="311"/>
        <v>70035.31</v>
      </c>
      <c r="CL572" s="21">
        <f t="shared" si="312"/>
        <v>0</v>
      </c>
      <c r="CM572" s="21">
        <f t="shared" si="139"/>
        <v>0</v>
      </c>
      <c r="CN572" s="21">
        <f t="shared" si="139"/>
        <v>0</v>
      </c>
      <c r="CO572" s="21">
        <f t="shared" si="313"/>
        <v>0</v>
      </c>
      <c r="CP572" s="21">
        <f t="shared" si="140"/>
        <v>0</v>
      </c>
      <c r="CQ572" s="21">
        <f t="shared" si="140"/>
        <v>0</v>
      </c>
      <c r="CR572" s="23"/>
      <c r="CS572" s="23"/>
      <c r="CT572" s="23"/>
      <c r="CU572" s="21">
        <f t="shared" si="314"/>
        <v>0</v>
      </c>
      <c r="CV572" s="21">
        <f t="shared" si="315"/>
        <v>0</v>
      </c>
      <c r="CW572" s="21">
        <f t="shared" si="316"/>
        <v>0</v>
      </c>
      <c r="CX572" s="21">
        <f t="shared" si="317"/>
        <v>0</v>
      </c>
      <c r="CY572" s="21">
        <f t="shared" si="318"/>
        <v>0</v>
      </c>
      <c r="CZ572" s="21">
        <f t="shared" si="319"/>
        <v>0</v>
      </c>
      <c r="DA572" s="21">
        <f t="shared" si="320"/>
        <v>75151.839999999997</v>
      </c>
      <c r="DB572" s="21">
        <f t="shared" si="321"/>
        <v>78636.600000000006</v>
      </c>
      <c r="DC572" s="21">
        <f t="shared" si="322"/>
        <v>83188.570000000007</v>
      </c>
      <c r="DD572" s="21">
        <f t="shared" si="323"/>
        <v>22335.4</v>
      </c>
      <c r="DE572" s="21">
        <f t="shared" si="324"/>
        <v>22271.57</v>
      </c>
      <c r="DF572" s="21">
        <f t="shared" si="325"/>
        <v>21419.27</v>
      </c>
      <c r="DG572" s="21">
        <f t="shared" si="326"/>
        <v>0</v>
      </c>
      <c r="DH572" s="21">
        <f t="shared" si="141"/>
        <v>0</v>
      </c>
      <c r="DI572" s="21">
        <f t="shared" si="141"/>
        <v>0</v>
      </c>
      <c r="DJ572" s="21">
        <f t="shared" si="327"/>
        <v>0</v>
      </c>
      <c r="DK572" s="21">
        <f t="shared" si="142"/>
        <v>0</v>
      </c>
      <c r="DL572" s="21">
        <f t="shared" si="142"/>
        <v>0</v>
      </c>
      <c r="DM572" s="23"/>
      <c r="DN572" s="23"/>
      <c r="DO572" s="23"/>
      <c r="DP572" s="21">
        <f t="shared" si="328"/>
        <v>0</v>
      </c>
      <c r="DQ572" s="21">
        <f t="shared" si="329"/>
        <v>0</v>
      </c>
      <c r="DR572" s="21">
        <f t="shared" si="330"/>
        <v>0</v>
      </c>
      <c r="DS572" s="21">
        <f t="shared" si="331"/>
        <v>0</v>
      </c>
      <c r="DT572" s="21">
        <f t="shared" si="332"/>
        <v>0</v>
      </c>
      <c r="DU572" s="21">
        <f t="shared" si="333"/>
        <v>0</v>
      </c>
      <c r="DV572" s="21">
        <f t="shared" si="334"/>
        <v>75196.789999999994</v>
      </c>
      <c r="DW572" s="21">
        <f t="shared" si="335"/>
        <v>79723.13</v>
      </c>
      <c r="DX572" s="21">
        <f t="shared" si="336"/>
        <v>85115.48</v>
      </c>
      <c r="DY572" s="21">
        <f t="shared" si="337"/>
        <v>23674.82</v>
      </c>
      <c r="DZ572" s="21">
        <f t="shared" si="338"/>
        <v>23744.93</v>
      </c>
      <c r="EA572" s="21">
        <f t="shared" si="339"/>
        <v>23007.13</v>
      </c>
      <c r="EB572" s="21">
        <f t="shared" si="340"/>
        <v>0</v>
      </c>
      <c r="EC572" s="21">
        <f t="shared" si="143"/>
        <v>0</v>
      </c>
      <c r="ED572" s="21">
        <f t="shared" si="143"/>
        <v>0</v>
      </c>
      <c r="EE572" s="21">
        <f t="shared" si="341"/>
        <v>0</v>
      </c>
      <c r="EF572" s="21">
        <f t="shared" si="144"/>
        <v>0</v>
      </c>
      <c r="EG572" s="21">
        <f t="shared" si="144"/>
        <v>0</v>
      </c>
      <c r="EH572" s="23"/>
      <c r="EI572" s="23"/>
      <c r="EJ572" s="23"/>
      <c r="EK572" s="21">
        <f t="shared" si="342"/>
        <v>0</v>
      </c>
      <c r="EL572" s="21">
        <f t="shared" si="343"/>
        <v>0</v>
      </c>
      <c r="EM572" s="21">
        <f t="shared" si="344"/>
        <v>0</v>
      </c>
      <c r="EN572" s="21">
        <f t="shared" si="345"/>
        <v>0</v>
      </c>
      <c r="EO572" s="21">
        <f t="shared" si="346"/>
        <v>0</v>
      </c>
      <c r="EP572" s="21">
        <f t="shared" si="347"/>
        <v>0</v>
      </c>
      <c r="EQ572" s="21">
        <f t="shared" si="348"/>
        <v>0</v>
      </c>
      <c r="ER572" s="21">
        <f t="shared" si="349"/>
        <v>0</v>
      </c>
      <c r="ES572" s="21">
        <f t="shared" si="350"/>
        <v>0</v>
      </c>
      <c r="ET572" s="21">
        <f t="shared" si="351"/>
        <v>0</v>
      </c>
      <c r="EU572" s="21">
        <f t="shared" si="352"/>
        <v>0</v>
      </c>
      <c r="EV572" s="21">
        <f t="shared" si="353"/>
        <v>0</v>
      </c>
      <c r="EW572" s="21">
        <f t="shared" si="354"/>
        <v>0</v>
      </c>
      <c r="EX572" s="21">
        <f t="shared" si="145"/>
        <v>0</v>
      </c>
      <c r="EY572" s="21">
        <f t="shared" si="145"/>
        <v>0</v>
      </c>
      <c r="EZ572" s="21">
        <f t="shared" si="355"/>
        <v>0</v>
      </c>
      <c r="FA572" s="21">
        <f t="shared" si="146"/>
        <v>0</v>
      </c>
      <c r="FB572" s="21">
        <f t="shared" si="146"/>
        <v>0</v>
      </c>
      <c r="FC572" s="23"/>
      <c r="FD572" s="23"/>
      <c r="FE572" s="23"/>
      <c r="FF572" s="21">
        <f t="shared" si="356"/>
        <v>0</v>
      </c>
      <c r="FG572" s="21">
        <f t="shared" si="357"/>
        <v>0</v>
      </c>
      <c r="FH572" s="21">
        <f t="shared" si="358"/>
        <v>0</v>
      </c>
      <c r="FI572" s="21">
        <f t="shared" si="359"/>
        <v>0</v>
      </c>
      <c r="FJ572" s="21">
        <f t="shared" si="360"/>
        <v>0</v>
      </c>
      <c r="FK572" s="21">
        <f t="shared" si="361"/>
        <v>0</v>
      </c>
      <c r="FL572" s="21">
        <f t="shared" si="362"/>
        <v>76759.37</v>
      </c>
      <c r="FM572" s="21">
        <f t="shared" si="363"/>
        <v>78689.5</v>
      </c>
      <c r="FN572" s="21">
        <f t="shared" si="364"/>
        <v>83280.97</v>
      </c>
      <c r="FO572" s="21">
        <f t="shared" si="365"/>
        <v>19396.88</v>
      </c>
      <c r="FP572" s="21">
        <f t="shared" si="366"/>
        <v>17835.45</v>
      </c>
      <c r="FQ572" s="21">
        <f t="shared" si="367"/>
        <v>17305.849999999999</v>
      </c>
      <c r="FR572" s="21">
        <f t="shared" si="368"/>
        <v>0</v>
      </c>
      <c r="FS572" s="21">
        <f t="shared" si="147"/>
        <v>0</v>
      </c>
      <c r="FT572" s="21">
        <f t="shared" si="147"/>
        <v>0</v>
      </c>
      <c r="FU572" s="21">
        <f t="shared" si="369"/>
        <v>0</v>
      </c>
      <c r="FV572" s="21">
        <f t="shared" si="148"/>
        <v>0</v>
      </c>
      <c r="FW572" s="21">
        <f t="shared" si="148"/>
        <v>0</v>
      </c>
      <c r="FX572" s="23"/>
      <c r="FY572" s="23"/>
      <c r="FZ572" s="23"/>
      <c r="GA572" s="21">
        <f t="shared" si="371"/>
        <v>0</v>
      </c>
      <c r="GB572" s="21">
        <f t="shared" si="372"/>
        <v>0</v>
      </c>
      <c r="GC572" s="21">
        <f t="shared" si="373"/>
        <v>0</v>
      </c>
      <c r="GD572" s="21">
        <f t="shared" si="374"/>
        <v>0</v>
      </c>
      <c r="GE572" s="21">
        <f t="shared" si="375"/>
        <v>0</v>
      </c>
      <c r="GF572" s="21">
        <f t="shared" si="376"/>
        <v>0</v>
      </c>
      <c r="GG572" s="21">
        <f t="shared" si="377"/>
        <v>0</v>
      </c>
      <c r="GH572" s="21">
        <f t="shared" si="378"/>
        <v>0</v>
      </c>
      <c r="GI572" s="21">
        <f t="shared" si="379"/>
        <v>0</v>
      </c>
      <c r="GJ572" s="21">
        <f t="shared" si="380"/>
        <v>0</v>
      </c>
      <c r="GK572" s="21">
        <f t="shared" si="381"/>
        <v>0</v>
      </c>
      <c r="GL572" s="21">
        <f t="shared" si="382"/>
        <v>0</v>
      </c>
      <c r="GM572" s="21">
        <f t="shared" si="383"/>
        <v>0</v>
      </c>
      <c r="GN572" s="21">
        <f t="shared" si="150"/>
        <v>0</v>
      </c>
      <c r="GO572" s="21">
        <f t="shared" si="150"/>
        <v>0</v>
      </c>
      <c r="GP572" s="21">
        <f t="shared" si="384"/>
        <v>0</v>
      </c>
      <c r="GQ572" s="21">
        <f t="shared" si="151"/>
        <v>0</v>
      </c>
      <c r="GR572" s="21">
        <f t="shared" si="151"/>
        <v>0</v>
      </c>
      <c r="GS572" s="23"/>
      <c r="GT572" s="23"/>
      <c r="GU572" s="23"/>
      <c r="GV572" s="21">
        <f t="shared" si="385"/>
        <v>0</v>
      </c>
      <c r="GW572" s="21">
        <f t="shared" si="386"/>
        <v>0</v>
      </c>
      <c r="GX572" s="21">
        <f t="shared" si="387"/>
        <v>0</v>
      </c>
      <c r="GY572" s="21">
        <f t="shared" si="388"/>
        <v>0</v>
      </c>
      <c r="GZ572" s="21">
        <f t="shared" si="389"/>
        <v>0</v>
      </c>
      <c r="HA572" s="21">
        <f t="shared" si="390"/>
        <v>0</v>
      </c>
      <c r="HB572" s="21">
        <f t="shared" si="391"/>
        <v>75141.94</v>
      </c>
      <c r="HC572" s="21">
        <f t="shared" si="392"/>
        <v>78566.399999999994</v>
      </c>
      <c r="HD572" s="21">
        <f t="shared" si="393"/>
        <v>83063.820000000007</v>
      </c>
      <c r="HE572" s="21">
        <f t="shared" si="394"/>
        <v>20464.46</v>
      </c>
      <c r="HF572" s="21">
        <f t="shared" si="395"/>
        <v>20502.53</v>
      </c>
      <c r="HG572" s="21">
        <f t="shared" si="396"/>
        <v>19811.91</v>
      </c>
      <c r="HH572" s="21">
        <f t="shared" si="397"/>
        <v>0</v>
      </c>
      <c r="HI572" s="21">
        <f t="shared" si="152"/>
        <v>0</v>
      </c>
      <c r="HJ572" s="21">
        <f t="shared" si="152"/>
        <v>0</v>
      </c>
      <c r="HK572" s="21">
        <f t="shared" si="398"/>
        <v>0</v>
      </c>
      <c r="HL572" s="21">
        <f t="shared" si="153"/>
        <v>0</v>
      </c>
      <c r="HM572" s="21">
        <f t="shared" si="153"/>
        <v>0</v>
      </c>
      <c r="HN572" s="23"/>
      <c r="HO572" s="23"/>
      <c r="HP572" s="23"/>
      <c r="HQ572" s="21">
        <f t="shared" si="399"/>
        <v>0</v>
      </c>
      <c r="HR572" s="21">
        <f t="shared" si="400"/>
        <v>0</v>
      </c>
      <c r="HS572" s="21">
        <f t="shared" si="401"/>
        <v>0</v>
      </c>
      <c r="HT572" s="21">
        <f t="shared" si="402"/>
        <v>0</v>
      </c>
      <c r="HU572" s="21">
        <f t="shared" si="403"/>
        <v>0</v>
      </c>
      <c r="HV572" s="21">
        <f t="shared" si="404"/>
        <v>0</v>
      </c>
      <c r="HW572" s="21">
        <f t="shared" si="405"/>
        <v>77232.990000000005</v>
      </c>
      <c r="HX572" s="21">
        <f t="shared" si="406"/>
        <v>79443.87</v>
      </c>
      <c r="HY572" s="21">
        <f t="shared" si="407"/>
        <v>84619.5</v>
      </c>
      <c r="HZ572" s="21">
        <f t="shared" si="408"/>
        <v>24364.84</v>
      </c>
      <c r="IA572" s="21">
        <f t="shared" si="409"/>
        <v>19926.25</v>
      </c>
      <c r="IB572" s="21">
        <f t="shared" si="410"/>
        <v>19022.349999999999</v>
      </c>
      <c r="IC572" s="21">
        <f t="shared" si="411"/>
        <v>0</v>
      </c>
      <c r="ID572" s="21">
        <f t="shared" si="154"/>
        <v>0</v>
      </c>
      <c r="IE572" s="21">
        <f t="shared" si="154"/>
        <v>0</v>
      </c>
      <c r="IF572" s="21">
        <f t="shared" si="412"/>
        <v>0</v>
      </c>
      <c r="IG572" s="21">
        <f t="shared" si="155"/>
        <v>0</v>
      </c>
      <c r="IH572" s="21">
        <f t="shared" si="155"/>
        <v>0</v>
      </c>
      <c r="II572" s="23"/>
      <c r="IJ572" s="23"/>
      <c r="IK572" s="23"/>
      <c r="IL572" s="21">
        <f t="shared" si="413"/>
        <v>0</v>
      </c>
      <c r="IM572" s="21">
        <f t="shared" si="414"/>
        <v>0</v>
      </c>
      <c r="IN572" s="21">
        <f t="shared" si="415"/>
        <v>0</v>
      </c>
      <c r="IO572" s="21">
        <f t="shared" si="416"/>
        <v>0</v>
      </c>
      <c r="IP572" s="21">
        <f t="shared" si="417"/>
        <v>0</v>
      </c>
      <c r="IQ572" s="21">
        <f t="shared" si="418"/>
        <v>0</v>
      </c>
      <c r="IR572" s="21">
        <f t="shared" si="419"/>
        <v>75176.34</v>
      </c>
      <c r="IS572" s="21">
        <f t="shared" si="420"/>
        <v>78864.210000000006</v>
      </c>
      <c r="IT572" s="21">
        <f t="shared" si="421"/>
        <v>83591.87</v>
      </c>
      <c r="IU572" s="21">
        <f t="shared" si="422"/>
        <v>21146.82</v>
      </c>
      <c r="IV572" s="21">
        <f t="shared" si="423"/>
        <v>18571.240000000002</v>
      </c>
      <c r="IW572" s="21">
        <f t="shared" si="424"/>
        <v>17697.59</v>
      </c>
      <c r="IX572" s="21">
        <f t="shared" si="425"/>
        <v>0</v>
      </c>
      <c r="IY572" s="21">
        <f t="shared" si="156"/>
        <v>0</v>
      </c>
      <c r="IZ572" s="21">
        <f t="shared" si="156"/>
        <v>0</v>
      </c>
      <c r="JA572" s="21">
        <f t="shared" si="426"/>
        <v>0</v>
      </c>
      <c r="JB572" s="21">
        <f t="shared" si="157"/>
        <v>0</v>
      </c>
      <c r="JC572" s="21">
        <f t="shared" si="157"/>
        <v>0</v>
      </c>
      <c r="JD572" s="23"/>
      <c r="JE572" s="23"/>
      <c r="JF572" s="23"/>
      <c r="JG572" s="21">
        <f t="shared" si="427"/>
        <v>0</v>
      </c>
      <c r="JH572" s="21">
        <f t="shared" si="428"/>
        <v>0</v>
      </c>
      <c r="JI572" s="21">
        <f t="shared" si="429"/>
        <v>0</v>
      </c>
      <c r="JJ572" s="21">
        <f t="shared" si="430"/>
        <v>0</v>
      </c>
      <c r="JK572" s="21">
        <f t="shared" si="431"/>
        <v>0</v>
      </c>
      <c r="JL572" s="21">
        <f t="shared" si="432"/>
        <v>0</v>
      </c>
      <c r="JM572" s="21">
        <f t="shared" si="433"/>
        <v>75181.5</v>
      </c>
      <c r="JN572" s="21">
        <f t="shared" si="434"/>
        <v>78639.64</v>
      </c>
      <c r="JO572" s="21">
        <f t="shared" si="435"/>
        <v>83191.17</v>
      </c>
      <c r="JP572" s="21">
        <f t="shared" si="436"/>
        <v>28910.639999999999</v>
      </c>
      <c r="JQ572" s="21">
        <f t="shared" si="437"/>
        <v>26037.05</v>
      </c>
      <c r="JR572" s="21">
        <f t="shared" si="438"/>
        <v>25578.58</v>
      </c>
      <c r="JS572" s="21">
        <f t="shared" si="439"/>
        <v>0</v>
      </c>
      <c r="JT572" s="21">
        <f t="shared" si="158"/>
        <v>0</v>
      </c>
      <c r="JU572" s="21">
        <f t="shared" si="158"/>
        <v>0</v>
      </c>
      <c r="JV572" s="21">
        <f t="shared" si="440"/>
        <v>0</v>
      </c>
      <c r="JW572" s="21">
        <f t="shared" si="159"/>
        <v>0</v>
      </c>
      <c r="JX572" s="21">
        <f t="shared" si="159"/>
        <v>0</v>
      </c>
      <c r="JY572" s="23"/>
      <c r="JZ572" s="23"/>
      <c r="KA572" s="23"/>
      <c r="KB572" s="21">
        <f t="shared" si="441"/>
        <v>0</v>
      </c>
      <c r="KC572" s="21">
        <f t="shared" si="442"/>
        <v>0</v>
      </c>
      <c r="KD572" s="21">
        <f t="shared" si="443"/>
        <v>0</v>
      </c>
      <c r="KE572" s="21">
        <f t="shared" si="444"/>
        <v>0</v>
      </c>
      <c r="KF572" s="21">
        <f t="shared" si="445"/>
        <v>0</v>
      </c>
      <c r="KG572" s="21">
        <f t="shared" si="446"/>
        <v>0</v>
      </c>
      <c r="KH572" s="21">
        <f t="shared" si="447"/>
        <v>75227.63</v>
      </c>
      <c r="KI572" s="21">
        <f t="shared" si="448"/>
        <v>79513.460000000006</v>
      </c>
      <c r="KJ572" s="21">
        <f t="shared" si="449"/>
        <v>84742.88</v>
      </c>
      <c r="KK572" s="21">
        <f t="shared" si="450"/>
        <v>20313.89</v>
      </c>
      <c r="KL572" s="21">
        <f t="shared" si="451"/>
        <v>17829.86</v>
      </c>
      <c r="KM572" s="21">
        <f t="shared" si="452"/>
        <v>17043.650000000001</v>
      </c>
      <c r="KN572" s="21">
        <f t="shared" si="453"/>
        <v>0</v>
      </c>
      <c r="KO572" s="21">
        <f t="shared" si="160"/>
        <v>0</v>
      </c>
      <c r="KP572" s="21">
        <f t="shared" si="160"/>
        <v>0</v>
      </c>
      <c r="KQ572" s="21">
        <f t="shared" si="454"/>
        <v>0</v>
      </c>
      <c r="KR572" s="21">
        <f t="shared" si="161"/>
        <v>0</v>
      </c>
      <c r="KS572" s="21">
        <f t="shared" si="161"/>
        <v>0</v>
      </c>
      <c r="KT572" s="23"/>
      <c r="KU572" s="23"/>
      <c r="KV572" s="23"/>
      <c r="KW572" s="21">
        <f t="shared" si="455"/>
        <v>0</v>
      </c>
      <c r="KX572" s="21">
        <f t="shared" si="456"/>
        <v>0</v>
      </c>
      <c r="KY572" s="21">
        <f t="shared" si="457"/>
        <v>0</v>
      </c>
      <c r="KZ572" s="21">
        <f t="shared" si="458"/>
        <v>0</v>
      </c>
      <c r="LA572" s="21">
        <f t="shared" si="459"/>
        <v>0</v>
      </c>
      <c r="LB572" s="21">
        <f t="shared" si="460"/>
        <v>0</v>
      </c>
      <c r="LC572" s="21">
        <f t="shared" si="461"/>
        <v>75210.25</v>
      </c>
      <c r="LD572" s="21">
        <f t="shared" si="462"/>
        <v>78973.23</v>
      </c>
      <c r="LE572" s="21">
        <f t="shared" si="463"/>
        <v>83785.289999999994</v>
      </c>
      <c r="LF572" s="21">
        <f t="shared" si="464"/>
        <v>18441.12</v>
      </c>
      <c r="LG572" s="21">
        <f t="shared" si="465"/>
        <v>16149.54</v>
      </c>
      <c r="LH572" s="21">
        <f t="shared" si="466"/>
        <v>15640.68</v>
      </c>
      <c r="LI572" s="21">
        <f t="shared" si="467"/>
        <v>0</v>
      </c>
      <c r="LJ572" s="21">
        <f t="shared" si="162"/>
        <v>0</v>
      </c>
      <c r="LK572" s="21">
        <f t="shared" si="162"/>
        <v>0</v>
      </c>
      <c r="LL572" s="21">
        <f t="shared" si="468"/>
        <v>0</v>
      </c>
      <c r="LM572" s="21">
        <f t="shared" si="163"/>
        <v>0</v>
      </c>
      <c r="LN572" s="21">
        <f t="shared" si="163"/>
        <v>0</v>
      </c>
      <c r="LO572" s="23"/>
      <c r="LP572" s="23"/>
      <c r="LQ572" s="23"/>
      <c r="LR572" s="21">
        <f t="shared" si="469"/>
        <v>0</v>
      </c>
      <c r="LS572" s="21">
        <f t="shared" si="470"/>
        <v>0</v>
      </c>
      <c r="LT572" s="21">
        <f t="shared" si="471"/>
        <v>0</v>
      </c>
      <c r="LU572" s="21">
        <f t="shared" si="472"/>
        <v>0</v>
      </c>
      <c r="LV572" s="21">
        <f t="shared" si="473"/>
        <v>0</v>
      </c>
      <c r="LW572" s="21">
        <f t="shared" si="474"/>
        <v>0</v>
      </c>
      <c r="LX572" s="21">
        <f t="shared" si="475"/>
        <v>75187.59</v>
      </c>
      <c r="LY572" s="21">
        <f t="shared" si="476"/>
        <v>78977.740000000005</v>
      </c>
      <c r="LZ572" s="21">
        <f t="shared" si="477"/>
        <v>83792.429999999993</v>
      </c>
      <c r="MA572" s="21">
        <f t="shared" si="478"/>
        <v>24381.61</v>
      </c>
      <c r="MB572" s="21">
        <f t="shared" si="479"/>
        <v>22629.360000000001</v>
      </c>
      <c r="MC572" s="21">
        <f t="shared" si="480"/>
        <v>21998.6</v>
      </c>
      <c r="MD572" s="21">
        <f t="shared" si="481"/>
        <v>0</v>
      </c>
      <c r="ME572" s="21">
        <f t="shared" si="164"/>
        <v>0</v>
      </c>
      <c r="MF572" s="21">
        <f t="shared" si="164"/>
        <v>0</v>
      </c>
      <c r="MG572" s="21">
        <f t="shared" si="482"/>
        <v>0</v>
      </c>
      <c r="MH572" s="21">
        <f t="shared" si="165"/>
        <v>0</v>
      </c>
      <c r="MI572" s="21">
        <f t="shared" si="165"/>
        <v>0</v>
      </c>
      <c r="MJ572" s="23"/>
      <c r="MK572" s="23"/>
      <c r="ML572" s="23"/>
      <c r="MM572" s="21">
        <f t="shared" si="483"/>
        <v>0</v>
      </c>
      <c r="MN572" s="21">
        <f t="shared" si="484"/>
        <v>0</v>
      </c>
      <c r="MO572" s="21">
        <f t="shared" si="485"/>
        <v>0</v>
      </c>
      <c r="MP572" s="21">
        <f t="shared" si="486"/>
        <v>0</v>
      </c>
      <c r="MQ572" s="21">
        <f t="shared" si="487"/>
        <v>0</v>
      </c>
      <c r="MR572" s="21">
        <f t="shared" si="488"/>
        <v>0</v>
      </c>
      <c r="MS572" s="21">
        <f t="shared" si="489"/>
        <v>75200.17</v>
      </c>
      <c r="MT572" s="21">
        <f t="shared" si="490"/>
        <v>79336.52</v>
      </c>
      <c r="MU572" s="21">
        <f t="shared" si="491"/>
        <v>84429.5</v>
      </c>
      <c r="MV572" s="21">
        <f t="shared" si="492"/>
        <v>28459.31</v>
      </c>
      <c r="MW572" s="21">
        <f t="shared" si="493"/>
        <v>25664.61</v>
      </c>
      <c r="MX572" s="21">
        <f t="shared" si="494"/>
        <v>24453.1</v>
      </c>
      <c r="MY572" s="21">
        <f t="shared" si="495"/>
        <v>0</v>
      </c>
      <c r="MZ572" s="21">
        <f t="shared" si="166"/>
        <v>0</v>
      </c>
      <c r="NA572" s="21">
        <f t="shared" si="166"/>
        <v>0</v>
      </c>
      <c r="NB572" s="21">
        <f t="shared" si="496"/>
        <v>0</v>
      </c>
      <c r="NC572" s="21">
        <f t="shared" si="167"/>
        <v>0</v>
      </c>
      <c r="ND572" s="21">
        <f t="shared" si="167"/>
        <v>0</v>
      </c>
      <c r="NE572" s="23"/>
      <c r="NF572" s="23"/>
      <c r="NG572" s="23"/>
      <c r="NH572" s="21">
        <f t="shared" si="497"/>
        <v>0</v>
      </c>
      <c r="NI572" s="21">
        <f t="shared" si="498"/>
        <v>0</v>
      </c>
      <c r="NJ572" s="21">
        <f t="shared" si="499"/>
        <v>0</v>
      </c>
      <c r="NK572" s="21">
        <f t="shared" si="500"/>
        <v>0</v>
      </c>
      <c r="NL572" s="21">
        <f t="shared" si="501"/>
        <v>0</v>
      </c>
      <c r="NM572" s="21">
        <f t="shared" si="502"/>
        <v>0</v>
      </c>
      <c r="NN572" s="21">
        <f t="shared" si="503"/>
        <v>75154.83</v>
      </c>
      <c r="NO572" s="21">
        <f t="shared" si="504"/>
        <v>78475.61</v>
      </c>
      <c r="NP572" s="21">
        <f t="shared" si="505"/>
        <v>82902.34</v>
      </c>
      <c r="NQ572" s="21">
        <f t="shared" si="506"/>
        <v>14784.36</v>
      </c>
      <c r="NR572" s="21">
        <f t="shared" si="507"/>
        <v>16373.83</v>
      </c>
      <c r="NS572" s="21">
        <f t="shared" si="508"/>
        <v>15717.71</v>
      </c>
      <c r="NT572" s="21">
        <f t="shared" si="509"/>
        <v>0</v>
      </c>
      <c r="NU572" s="21">
        <f t="shared" si="168"/>
        <v>0</v>
      </c>
      <c r="NV572" s="21">
        <f t="shared" si="168"/>
        <v>0</v>
      </c>
      <c r="NW572" s="21">
        <f t="shared" si="510"/>
        <v>0</v>
      </c>
      <c r="NX572" s="21">
        <f t="shared" si="169"/>
        <v>0</v>
      </c>
      <c r="NY572" s="21">
        <f t="shared" si="169"/>
        <v>0</v>
      </c>
      <c r="NZ572" s="23"/>
      <c r="OA572" s="23"/>
      <c r="OB572" s="23"/>
      <c r="OC572" s="21">
        <f t="shared" si="511"/>
        <v>0</v>
      </c>
      <c r="OD572" s="21">
        <f t="shared" si="512"/>
        <v>0</v>
      </c>
      <c r="OE572" s="21">
        <f t="shared" si="513"/>
        <v>0</v>
      </c>
      <c r="OF572" s="21">
        <f t="shared" si="514"/>
        <v>0</v>
      </c>
      <c r="OG572" s="21">
        <f t="shared" si="515"/>
        <v>0</v>
      </c>
      <c r="OH572" s="21">
        <f t="shared" si="516"/>
        <v>0</v>
      </c>
      <c r="OI572" s="21">
        <f t="shared" si="517"/>
        <v>75190.03</v>
      </c>
      <c r="OJ572" s="21">
        <f t="shared" si="518"/>
        <v>79475.28</v>
      </c>
      <c r="OK572" s="21">
        <f t="shared" si="519"/>
        <v>84676.06</v>
      </c>
      <c r="OL572" s="21">
        <f t="shared" si="520"/>
        <v>25857.22</v>
      </c>
      <c r="OM572" s="21">
        <f t="shared" si="521"/>
        <v>24007.85</v>
      </c>
      <c r="ON572" s="21">
        <f t="shared" si="522"/>
        <v>23245.83</v>
      </c>
      <c r="OO572" s="21">
        <f t="shared" si="523"/>
        <v>0</v>
      </c>
      <c r="OP572" s="21">
        <f t="shared" si="170"/>
        <v>0</v>
      </c>
      <c r="OQ572" s="21">
        <f t="shared" si="170"/>
        <v>0</v>
      </c>
      <c r="OR572" s="21">
        <f t="shared" si="524"/>
        <v>0</v>
      </c>
      <c r="OS572" s="21">
        <f t="shared" si="171"/>
        <v>0</v>
      </c>
      <c r="OT572" s="21">
        <f t="shared" si="171"/>
        <v>0</v>
      </c>
      <c r="OU572" s="23"/>
      <c r="OV572" s="23"/>
      <c r="OW572" s="23"/>
      <c r="OX572" s="21">
        <f t="shared" si="525"/>
        <v>0</v>
      </c>
      <c r="OY572" s="21">
        <f t="shared" si="526"/>
        <v>0</v>
      </c>
      <c r="OZ572" s="21">
        <f t="shared" si="527"/>
        <v>0</v>
      </c>
      <c r="PA572" s="21">
        <f t="shared" si="528"/>
        <v>0</v>
      </c>
      <c r="PB572" s="21">
        <f t="shared" si="529"/>
        <v>0</v>
      </c>
      <c r="PC572" s="21">
        <f t="shared" si="530"/>
        <v>0</v>
      </c>
      <c r="PD572" s="21">
        <f t="shared" si="531"/>
        <v>75184.03</v>
      </c>
      <c r="PE572" s="21">
        <f t="shared" si="532"/>
        <v>78992.179999999993</v>
      </c>
      <c r="PF572" s="21">
        <f t="shared" si="533"/>
        <v>83815.19</v>
      </c>
      <c r="PG572" s="21">
        <f t="shared" si="534"/>
        <v>20497.96</v>
      </c>
      <c r="PH572" s="21">
        <f t="shared" si="535"/>
        <v>18768.11</v>
      </c>
      <c r="PI572" s="21">
        <f t="shared" si="536"/>
        <v>18228.27</v>
      </c>
      <c r="PJ572" s="21">
        <f t="shared" si="537"/>
        <v>0</v>
      </c>
      <c r="PK572" s="21">
        <f t="shared" si="172"/>
        <v>0</v>
      </c>
      <c r="PL572" s="21">
        <f t="shared" si="172"/>
        <v>0</v>
      </c>
      <c r="PM572" s="21">
        <f t="shared" si="538"/>
        <v>0</v>
      </c>
      <c r="PN572" s="21">
        <f t="shared" si="173"/>
        <v>0</v>
      </c>
      <c r="PO572" s="21">
        <f t="shared" si="173"/>
        <v>0</v>
      </c>
      <c r="PP572" s="23"/>
      <c r="PQ572" s="23"/>
      <c r="PR572" s="23"/>
      <c r="PS572" s="21">
        <f t="shared" si="539"/>
        <v>0</v>
      </c>
      <c r="PT572" s="21">
        <f t="shared" si="540"/>
        <v>0</v>
      </c>
      <c r="PU572" s="21">
        <f t="shared" si="541"/>
        <v>0</v>
      </c>
      <c r="PV572" s="21">
        <f t="shared" si="542"/>
        <v>0</v>
      </c>
      <c r="PW572" s="21">
        <f t="shared" si="543"/>
        <v>0</v>
      </c>
      <c r="PX572" s="21">
        <f t="shared" si="544"/>
        <v>0</v>
      </c>
      <c r="PY572" s="21">
        <f t="shared" si="545"/>
        <v>75220.44</v>
      </c>
      <c r="PZ572" s="21">
        <f t="shared" si="546"/>
        <v>79538.61</v>
      </c>
      <c r="QA572" s="21">
        <f t="shared" si="547"/>
        <v>84786.61</v>
      </c>
      <c r="QB572" s="21">
        <f t="shared" si="548"/>
        <v>23401.26</v>
      </c>
      <c r="QC572" s="21">
        <f t="shared" si="549"/>
        <v>21616.5</v>
      </c>
      <c r="QD572" s="21">
        <f t="shared" si="550"/>
        <v>20903.990000000002</v>
      </c>
      <c r="QE572" s="21">
        <f t="shared" si="551"/>
        <v>0</v>
      </c>
      <c r="QF572" s="21">
        <f t="shared" si="174"/>
        <v>0</v>
      </c>
      <c r="QG572" s="21">
        <f t="shared" si="174"/>
        <v>0</v>
      </c>
      <c r="QH572" s="21">
        <f t="shared" si="552"/>
        <v>0</v>
      </c>
      <c r="QI572" s="21">
        <f t="shared" si="175"/>
        <v>0</v>
      </c>
      <c r="QJ572" s="21">
        <f t="shared" si="175"/>
        <v>0</v>
      </c>
      <c r="QK572" s="23"/>
      <c r="QL572" s="23"/>
      <c r="QM572" s="23"/>
      <c r="QN572" s="21">
        <f t="shared" si="553"/>
        <v>0</v>
      </c>
      <c r="QO572" s="21">
        <f t="shared" si="554"/>
        <v>0</v>
      </c>
      <c r="QP572" s="21">
        <f t="shared" si="555"/>
        <v>0</v>
      </c>
      <c r="QQ572" s="21">
        <f t="shared" si="556"/>
        <v>0</v>
      </c>
      <c r="QR572" s="21">
        <f t="shared" si="557"/>
        <v>0</v>
      </c>
      <c r="QS572" s="21">
        <f t="shared" si="558"/>
        <v>0</v>
      </c>
      <c r="QT572" s="21">
        <f t="shared" si="559"/>
        <v>75168.210000000006</v>
      </c>
      <c r="QU572" s="21">
        <f t="shared" si="560"/>
        <v>78818.47</v>
      </c>
      <c r="QV572" s="21">
        <f t="shared" si="561"/>
        <v>83510.320000000007</v>
      </c>
      <c r="QW572" s="21">
        <f t="shared" si="562"/>
        <v>20196.419999999998</v>
      </c>
      <c r="QX572" s="21">
        <f t="shared" si="563"/>
        <v>20171.55</v>
      </c>
      <c r="QY572" s="21">
        <f t="shared" si="564"/>
        <v>19204.7</v>
      </c>
      <c r="QZ572" s="21">
        <f t="shared" si="565"/>
        <v>0</v>
      </c>
      <c r="RA572" s="21">
        <f t="shared" si="176"/>
        <v>0</v>
      </c>
      <c r="RB572" s="21">
        <f t="shared" si="176"/>
        <v>0</v>
      </c>
      <c r="RC572" s="21">
        <f t="shared" si="566"/>
        <v>0</v>
      </c>
      <c r="RD572" s="21">
        <f t="shared" si="177"/>
        <v>0</v>
      </c>
      <c r="RE572" s="21">
        <f t="shared" si="177"/>
        <v>0</v>
      </c>
      <c r="RF572" s="23"/>
      <c r="RG572" s="23"/>
      <c r="RH572" s="23"/>
      <c r="RI572" s="21">
        <f t="shared" si="567"/>
        <v>0</v>
      </c>
      <c r="RJ572" s="21">
        <f t="shared" si="568"/>
        <v>0</v>
      </c>
      <c r="RK572" s="21">
        <f t="shared" si="569"/>
        <v>0</v>
      </c>
      <c r="RL572" s="21">
        <f t="shared" si="570"/>
        <v>0</v>
      </c>
      <c r="RM572" s="21">
        <f t="shared" si="571"/>
        <v>0</v>
      </c>
      <c r="RN572" s="21">
        <f t="shared" si="572"/>
        <v>0</v>
      </c>
      <c r="RO572" s="21">
        <f t="shared" si="573"/>
        <v>75171.27</v>
      </c>
      <c r="RP572" s="21">
        <f t="shared" si="574"/>
        <v>79152.92</v>
      </c>
      <c r="RQ572" s="21">
        <f t="shared" si="575"/>
        <v>84103.32</v>
      </c>
      <c r="RR572" s="21">
        <f t="shared" si="576"/>
        <v>13779.23</v>
      </c>
      <c r="RS572" s="21">
        <f t="shared" si="577"/>
        <v>14918.92</v>
      </c>
      <c r="RT572" s="21">
        <f t="shared" si="578"/>
        <v>14180.05</v>
      </c>
      <c r="RU572" s="21">
        <f t="shared" si="579"/>
        <v>0</v>
      </c>
      <c r="RV572" s="21">
        <f t="shared" si="178"/>
        <v>0</v>
      </c>
      <c r="RW572" s="21">
        <f t="shared" si="178"/>
        <v>0</v>
      </c>
      <c r="RX572" s="21">
        <f t="shared" si="580"/>
        <v>0</v>
      </c>
      <c r="RY572" s="21">
        <f t="shared" si="179"/>
        <v>0</v>
      </c>
      <c r="RZ572" s="21">
        <f t="shared" si="179"/>
        <v>0</v>
      </c>
      <c r="SA572" s="23"/>
      <c r="SB572" s="23"/>
      <c r="SC572" s="23"/>
      <c r="SD572" s="21">
        <f t="shared" si="581"/>
        <v>0</v>
      </c>
      <c r="SE572" s="21">
        <f t="shared" si="582"/>
        <v>0</v>
      </c>
      <c r="SF572" s="21">
        <f t="shared" si="583"/>
        <v>0</v>
      </c>
      <c r="SG572" s="21">
        <f t="shared" si="584"/>
        <v>0</v>
      </c>
      <c r="SH572" s="21">
        <f t="shared" si="585"/>
        <v>0</v>
      </c>
      <c r="SI572" s="21">
        <f t="shared" si="586"/>
        <v>0</v>
      </c>
      <c r="SJ572" s="21">
        <f t="shared" si="587"/>
        <v>78257.84</v>
      </c>
      <c r="SK572" s="21">
        <f t="shared" si="588"/>
        <v>77961.570000000007</v>
      </c>
      <c r="SL572" s="21">
        <f t="shared" si="589"/>
        <v>81987.460000000006</v>
      </c>
      <c r="SM572" s="21">
        <f t="shared" si="590"/>
        <v>21261.06</v>
      </c>
      <c r="SN572" s="21">
        <f t="shared" si="591"/>
        <v>18381.05</v>
      </c>
      <c r="SO572" s="21">
        <f t="shared" si="592"/>
        <v>17621.759999999998</v>
      </c>
      <c r="SP572" s="21">
        <f t="shared" si="593"/>
        <v>0</v>
      </c>
      <c r="SQ572" s="21">
        <f t="shared" si="180"/>
        <v>0</v>
      </c>
      <c r="SR572" s="21">
        <f t="shared" si="180"/>
        <v>0</v>
      </c>
      <c r="SS572" s="21">
        <f t="shared" si="594"/>
        <v>0</v>
      </c>
      <c r="ST572" s="21">
        <f t="shared" si="181"/>
        <v>0</v>
      </c>
      <c r="SU572" s="21">
        <f t="shared" si="181"/>
        <v>0</v>
      </c>
      <c r="SV572" s="23"/>
      <c r="SW572" s="23"/>
      <c r="SX572" s="23"/>
      <c r="SY572" s="21">
        <f t="shared" si="596"/>
        <v>0</v>
      </c>
      <c r="SZ572" s="21">
        <f t="shared" si="597"/>
        <v>0</v>
      </c>
      <c r="TA572" s="21">
        <f t="shared" si="598"/>
        <v>0</v>
      </c>
      <c r="TB572" s="21">
        <f t="shared" si="599"/>
        <v>0</v>
      </c>
      <c r="TC572" s="21">
        <f t="shared" si="600"/>
        <v>0</v>
      </c>
      <c r="TD572" s="21">
        <f t="shared" si="601"/>
        <v>0</v>
      </c>
      <c r="TE572" s="21">
        <f t="shared" si="602"/>
        <v>80417.19</v>
      </c>
      <c r="TF572" s="21">
        <f t="shared" si="603"/>
        <v>79527.839999999997</v>
      </c>
      <c r="TG572" s="21">
        <f t="shared" si="604"/>
        <v>84768.48</v>
      </c>
      <c r="TH572" s="21">
        <f t="shared" si="605"/>
        <v>22735.9</v>
      </c>
      <c r="TI572" s="21">
        <f t="shared" si="606"/>
        <v>19469.02</v>
      </c>
      <c r="TJ572" s="21">
        <f t="shared" si="607"/>
        <v>18841.43</v>
      </c>
      <c r="TK572" s="21">
        <f t="shared" si="608"/>
        <v>0</v>
      </c>
      <c r="TL572" s="21">
        <f t="shared" si="182"/>
        <v>0</v>
      </c>
      <c r="TM572" s="21">
        <f t="shared" si="182"/>
        <v>0</v>
      </c>
      <c r="TN572" s="21">
        <f t="shared" si="609"/>
        <v>0</v>
      </c>
      <c r="TO572" s="21">
        <f t="shared" si="183"/>
        <v>0</v>
      </c>
      <c r="TP572" s="21">
        <f t="shared" si="183"/>
        <v>0</v>
      </c>
      <c r="TQ572" s="23"/>
      <c r="TR572" s="23"/>
      <c r="TS572" s="23"/>
      <c r="TT572" s="21">
        <f t="shared" si="610"/>
        <v>0</v>
      </c>
      <c r="TU572" s="21">
        <f t="shared" si="611"/>
        <v>0</v>
      </c>
      <c r="TV572" s="21">
        <f t="shared" si="612"/>
        <v>0</v>
      </c>
      <c r="TW572" s="21">
        <f t="shared" si="613"/>
        <v>0</v>
      </c>
      <c r="TX572" s="21">
        <f t="shared" si="614"/>
        <v>0</v>
      </c>
      <c r="TY572" s="21">
        <f t="shared" si="615"/>
        <v>0</v>
      </c>
      <c r="TZ572" s="21">
        <f t="shared" si="616"/>
        <v>80817.490000000005</v>
      </c>
      <c r="UA572" s="21">
        <f t="shared" si="617"/>
        <v>79153.88</v>
      </c>
      <c r="UB572" s="21">
        <f t="shared" si="618"/>
        <v>84105.86</v>
      </c>
      <c r="UC572" s="21">
        <f t="shared" si="619"/>
        <v>23338.65</v>
      </c>
      <c r="UD572" s="21">
        <f t="shared" si="620"/>
        <v>20619.71</v>
      </c>
      <c r="UE572" s="21">
        <f t="shared" si="621"/>
        <v>19749.55</v>
      </c>
      <c r="UF572" s="21">
        <f t="shared" si="622"/>
        <v>0</v>
      </c>
      <c r="UG572" s="21">
        <f t="shared" si="184"/>
        <v>0</v>
      </c>
      <c r="UH572" s="21">
        <f t="shared" si="184"/>
        <v>0</v>
      </c>
      <c r="UI572" s="21">
        <f t="shared" si="623"/>
        <v>0</v>
      </c>
      <c r="UJ572" s="21">
        <f t="shared" si="185"/>
        <v>0</v>
      </c>
      <c r="UK572" s="21">
        <f t="shared" si="185"/>
        <v>0</v>
      </c>
      <c r="UL572" s="23"/>
      <c r="UM572" s="23"/>
      <c r="UN572" s="23"/>
      <c r="UO572" s="21">
        <f t="shared" si="624"/>
        <v>0</v>
      </c>
      <c r="UP572" s="21">
        <f t="shared" si="625"/>
        <v>0</v>
      </c>
      <c r="UQ572" s="21">
        <f t="shared" si="626"/>
        <v>0</v>
      </c>
      <c r="UR572" s="21">
        <f t="shared" si="627"/>
        <v>0</v>
      </c>
      <c r="US572" s="21">
        <f t="shared" si="628"/>
        <v>0</v>
      </c>
      <c r="UT572" s="21">
        <f t="shared" si="629"/>
        <v>0</v>
      </c>
      <c r="UU572" s="21">
        <f t="shared" si="630"/>
        <v>78447.759999999995</v>
      </c>
      <c r="UV572" s="21">
        <f t="shared" si="631"/>
        <v>79449.440000000002</v>
      </c>
      <c r="UW572" s="21">
        <f t="shared" si="632"/>
        <v>84628.75</v>
      </c>
      <c r="UX572" s="21">
        <f t="shared" si="633"/>
        <v>22336.9</v>
      </c>
      <c r="UY572" s="21">
        <f t="shared" si="634"/>
        <v>20409.419999999998</v>
      </c>
      <c r="UZ572" s="21">
        <f t="shared" si="635"/>
        <v>19370.669999999998</v>
      </c>
      <c r="VA572" s="21">
        <f t="shared" si="636"/>
        <v>0</v>
      </c>
      <c r="VB572" s="21">
        <f t="shared" si="186"/>
        <v>0</v>
      </c>
      <c r="VC572" s="21">
        <f t="shared" si="186"/>
        <v>0</v>
      </c>
      <c r="VD572" s="21">
        <f t="shared" si="637"/>
        <v>0</v>
      </c>
      <c r="VE572" s="21">
        <f t="shared" si="187"/>
        <v>0</v>
      </c>
      <c r="VF572" s="21">
        <f t="shared" si="187"/>
        <v>0</v>
      </c>
      <c r="VG572" s="23"/>
      <c r="VH572" s="23"/>
      <c r="VI572" s="23"/>
      <c r="VJ572" s="21">
        <f t="shared" si="639"/>
        <v>0</v>
      </c>
      <c r="VK572" s="21">
        <f t="shared" si="640"/>
        <v>0</v>
      </c>
      <c r="VL572" s="21">
        <f t="shared" si="641"/>
        <v>0</v>
      </c>
      <c r="VM572" s="21">
        <f t="shared" si="642"/>
        <v>0</v>
      </c>
      <c r="VN572" s="21">
        <f t="shared" si="643"/>
        <v>0</v>
      </c>
      <c r="VO572" s="21">
        <f t="shared" si="644"/>
        <v>0</v>
      </c>
      <c r="VP572" s="21">
        <f t="shared" si="645"/>
        <v>0</v>
      </c>
      <c r="VQ572" s="21">
        <f t="shared" si="646"/>
        <v>0</v>
      </c>
      <c r="VR572" s="21">
        <f t="shared" si="647"/>
        <v>0</v>
      </c>
      <c r="VS572" s="21">
        <f t="shared" si="648"/>
        <v>0</v>
      </c>
      <c r="VT572" s="21">
        <f t="shared" si="649"/>
        <v>0</v>
      </c>
      <c r="VU572" s="21">
        <f t="shared" si="650"/>
        <v>0</v>
      </c>
      <c r="VV572" s="21">
        <f t="shared" si="651"/>
        <v>0</v>
      </c>
      <c r="VW572" s="21">
        <f t="shared" si="189"/>
        <v>0</v>
      </c>
      <c r="VX572" s="21">
        <f t="shared" si="189"/>
        <v>0</v>
      </c>
      <c r="VY572" s="21">
        <f t="shared" si="652"/>
        <v>0</v>
      </c>
      <c r="VZ572" s="21">
        <f t="shared" si="190"/>
        <v>0</v>
      </c>
      <c r="WA572" s="21">
        <f t="shared" si="190"/>
        <v>0</v>
      </c>
      <c r="WB572" s="23"/>
      <c r="WC572" s="23"/>
      <c r="WD572" s="23"/>
      <c r="WE572" s="21">
        <f t="shared" si="653"/>
        <v>0</v>
      </c>
      <c r="WF572" s="21">
        <f t="shared" si="654"/>
        <v>0</v>
      </c>
      <c r="WG572" s="21">
        <f t="shared" si="655"/>
        <v>0</v>
      </c>
      <c r="WH572" s="21">
        <f t="shared" si="656"/>
        <v>0</v>
      </c>
      <c r="WI572" s="21">
        <f t="shared" si="657"/>
        <v>0</v>
      </c>
      <c r="WJ572" s="21">
        <f t="shared" si="658"/>
        <v>0</v>
      </c>
      <c r="WK572" s="21">
        <f t="shared" si="659"/>
        <v>75160.83</v>
      </c>
      <c r="WL572" s="21">
        <f t="shared" si="660"/>
        <v>78705.22</v>
      </c>
      <c r="WM572" s="21">
        <f t="shared" si="661"/>
        <v>83308.649999999994</v>
      </c>
      <c r="WN572" s="21">
        <f t="shared" si="662"/>
        <v>18417.73</v>
      </c>
      <c r="WO572" s="21">
        <f t="shared" si="663"/>
        <v>16591.16</v>
      </c>
      <c r="WP572" s="21">
        <f t="shared" si="664"/>
        <v>16077.28</v>
      </c>
      <c r="WQ572" s="21">
        <f t="shared" si="665"/>
        <v>0</v>
      </c>
      <c r="WR572" s="21">
        <f t="shared" si="191"/>
        <v>0</v>
      </c>
      <c r="WS572" s="21">
        <f t="shared" si="191"/>
        <v>0</v>
      </c>
      <c r="WT572" s="21">
        <f t="shared" si="666"/>
        <v>0</v>
      </c>
      <c r="WU572" s="21">
        <f t="shared" si="192"/>
        <v>0</v>
      </c>
      <c r="WV572" s="21">
        <f t="shared" si="192"/>
        <v>0</v>
      </c>
      <c r="WW572" s="23"/>
      <c r="WX572" s="23"/>
      <c r="WY572" s="23"/>
      <c r="WZ572" s="21">
        <f t="shared" si="667"/>
        <v>0</v>
      </c>
      <c r="XA572" s="21">
        <f t="shared" si="668"/>
        <v>0</v>
      </c>
      <c r="XB572" s="21">
        <f t="shared" si="669"/>
        <v>0</v>
      </c>
      <c r="XC572" s="21">
        <f t="shared" si="670"/>
        <v>0</v>
      </c>
      <c r="XD572" s="21">
        <f t="shared" si="671"/>
        <v>0</v>
      </c>
      <c r="XE572" s="21">
        <f t="shared" si="672"/>
        <v>0</v>
      </c>
      <c r="XF572" s="21">
        <f t="shared" si="673"/>
        <v>79537.11</v>
      </c>
      <c r="XG572" s="21">
        <f t="shared" si="674"/>
        <v>78791.23</v>
      </c>
      <c r="XH572" s="21">
        <f t="shared" si="675"/>
        <v>83460.759999999995</v>
      </c>
      <c r="XI572" s="21">
        <f t="shared" si="676"/>
        <v>17115.150000000001</v>
      </c>
      <c r="XJ572" s="21">
        <f t="shared" si="677"/>
        <v>16142.46</v>
      </c>
      <c r="XK572" s="21">
        <f t="shared" si="678"/>
        <v>15497.21</v>
      </c>
      <c r="XL572" s="21">
        <f t="shared" si="679"/>
        <v>0</v>
      </c>
      <c r="XM572" s="21">
        <f t="shared" si="193"/>
        <v>0</v>
      </c>
      <c r="XN572" s="21">
        <f t="shared" si="193"/>
        <v>0</v>
      </c>
      <c r="XO572" s="21">
        <f t="shared" si="680"/>
        <v>0</v>
      </c>
      <c r="XP572" s="21">
        <f t="shared" si="194"/>
        <v>0</v>
      </c>
      <c r="XQ572" s="21">
        <f t="shared" si="194"/>
        <v>0</v>
      </c>
      <c r="XR572" s="23"/>
      <c r="XS572" s="23"/>
      <c r="XT572" s="23"/>
      <c r="XU572" s="21">
        <f t="shared" si="681"/>
        <v>0</v>
      </c>
      <c r="XV572" s="21">
        <f t="shared" si="682"/>
        <v>0</v>
      </c>
      <c r="XW572" s="21">
        <f t="shared" si="683"/>
        <v>0</v>
      </c>
      <c r="XX572" s="21">
        <f t="shared" si="684"/>
        <v>0</v>
      </c>
      <c r="XY572" s="21">
        <f t="shared" si="685"/>
        <v>0</v>
      </c>
      <c r="XZ572" s="21">
        <f t="shared" si="686"/>
        <v>0</v>
      </c>
      <c r="YA572" s="21">
        <f t="shared" si="687"/>
        <v>75150.95</v>
      </c>
      <c r="YB572" s="21">
        <f t="shared" si="688"/>
        <v>78448.84</v>
      </c>
      <c r="YC572" s="21">
        <f t="shared" si="689"/>
        <v>82854.399999999994</v>
      </c>
      <c r="YD572" s="21">
        <f t="shared" si="690"/>
        <v>14956.55</v>
      </c>
      <c r="YE572" s="21">
        <f t="shared" si="691"/>
        <v>14677.73</v>
      </c>
      <c r="YF572" s="21">
        <f t="shared" si="692"/>
        <v>14083.41</v>
      </c>
      <c r="YG572" s="21">
        <f t="shared" si="693"/>
        <v>0</v>
      </c>
      <c r="YH572" s="21">
        <f t="shared" si="195"/>
        <v>0</v>
      </c>
      <c r="YI572" s="21">
        <f t="shared" si="195"/>
        <v>0</v>
      </c>
      <c r="YJ572" s="21">
        <f t="shared" si="694"/>
        <v>0</v>
      </c>
      <c r="YK572" s="21">
        <f t="shared" si="196"/>
        <v>0</v>
      </c>
      <c r="YL572" s="21">
        <f t="shared" si="196"/>
        <v>0</v>
      </c>
      <c r="YM572" s="23"/>
      <c r="YN572" s="23"/>
      <c r="YO572" s="23"/>
      <c r="YP572" s="21">
        <f t="shared" si="695"/>
        <v>0</v>
      </c>
      <c r="YQ572" s="21">
        <f t="shared" si="696"/>
        <v>0</v>
      </c>
      <c r="YR572" s="21">
        <f t="shared" si="697"/>
        <v>0</v>
      </c>
      <c r="YS572" s="21">
        <f t="shared" si="698"/>
        <v>0</v>
      </c>
      <c r="YT572" s="21">
        <f t="shared" si="699"/>
        <v>0</v>
      </c>
      <c r="YU572" s="21">
        <f t="shared" si="700"/>
        <v>0</v>
      </c>
      <c r="YV572" s="21">
        <f t="shared" si="701"/>
        <v>75151.679999999993</v>
      </c>
      <c r="YW572" s="21">
        <f t="shared" si="702"/>
        <v>78240.960000000006</v>
      </c>
      <c r="YX572" s="21">
        <f t="shared" si="703"/>
        <v>82485.08</v>
      </c>
      <c r="YY572" s="21">
        <f t="shared" si="704"/>
        <v>18503.8</v>
      </c>
      <c r="YZ572" s="21">
        <f t="shared" si="705"/>
        <v>17080.82</v>
      </c>
      <c r="ZA572" s="21">
        <f t="shared" si="706"/>
        <v>16312.99</v>
      </c>
      <c r="ZB572" s="21">
        <f t="shared" si="707"/>
        <v>0</v>
      </c>
      <c r="ZC572" s="21">
        <f t="shared" si="197"/>
        <v>0</v>
      </c>
      <c r="ZD572" s="21">
        <f t="shared" si="197"/>
        <v>0</v>
      </c>
      <c r="ZE572" s="21">
        <f t="shared" si="708"/>
        <v>0</v>
      </c>
      <c r="ZF572" s="21">
        <f t="shared" si="198"/>
        <v>0</v>
      </c>
      <c r="ZG572" s="21">
        <f t="shared" si="198"/>
        <v>0</v>
      </c>
      <c r="ZH572" s="23"/>
      <c r="ZI572" s="23"/>
      <c r="ZJ572" s="23"/>
      <c r="ZK572" s="21">
        <f t="shared" si="709"/>
        <v>0</v>
      </c>
      <c r="ZL572" s="21">
        <f t="shared" si="710"/>
        <v>0</v>
      </c>
      <c r="ZM572" s="21">
        <f t="shared" si="711"/>
        <v>0</v>
      </c>
      <c r="ZN572" s="21">
        <f t="shared" si="712"/>
        <v>0</v>
      </c>
      <c r="ZO572" s="21">
        <f t="shared" si="713"/>
        <v>0</v>
      </c>
      <c r="ZP572" s="21">
        <f t="shared" si="714"/>
        <v>0</v>
      </c>
      <c r="ZQ572" s="21">
        <f t="shared" si="715"/>
        <v>98219.38</v>
      </c>
      <c r="ZR572" s="21">
        <f t="shared" si="716"/>
        <v>78082.2</v>
      </c>
      <c r="ZS572" s="21">
        <f t="shared" si="717"/>
        <v>82203.149999999994</v>
      </c>
      <c r="ZT572" s="21">
        <f t="shared" si="718"/>
        <v>26074.49</v>
      </c>
      <c r="ZU572" s="21">
        <f t="shared" si="719"/>
        <v>15009.73</v>
      </c>
      <c r="ZV572" s="21">
        <f t="shared" si="720"/>
        <v>14308.13</v>
      </c>
      <c r="ZW572" s="21">
        <f t="shared" si="721"/>
        <v>0</v>
      </c>
      <c r="ZX572" s="21">
        <f t="shared" si="199"/>
        <v>0</v>
      </c>
      <c r="ZY572" s="21">
        <f t="shared" si="199"/>
        <v>0</v>
      </c>
      <c r="ZZ572" s="21">
        <f t="shared" si="722"/>
        <v>0</v>
      </c>
      <c r="AAA572" s="21">
        <f t="shared" si="200"/>
        <v>0</v>
      </c>
      <c r="AAB572" s="21">
        <f t="shared" si="200"/>
        <v>0</v>
      </c>
      <c r="AAC572" s="23"/>
      <c r="AAD572" s="23"/>
      <c r="AAE572" s="23"/>
      <c r="AAF572" s="21">
        <f t="shared" si="723"/>
        <v>0</v>
      </c>
      <c r="AAG572" s="21">
        <f t="shared" si="724"/>
        <v>0</v>
      </c>
      <c r="AAH572" s="21">
        <f t="shared" si="725"/>
        <v>0</v>
      </c>
      <c r="AAI572" s="21">
        <f t="shared" si="726"/>
        <v>0</v>
      </c>
      <c r="AAJ572" s="21">
        <f t="shared" si="727"/>
        <v>0</v>
      </c>
      <c r="AAK572" s="21">
        <f t="shared" si="728"/>
        <v>0</v>
      </c>
      <c r="AAL572" s="21">
        <f t="shared" si="729"/>
        <v>75195.179999999993</v>
      </c>
      <c r="AAM572" s="21">
        <f t="shared" si="730"/>
        <v>79460.960000000006</v>
      </c>
      <c r="AAN572" s="21">
        <f t="shared" si="731"/>
        <v>84649.11</v>
      </c>
      <c r="AAO572" s="21">
        <f t="shared" si="732"/>
        <v>20910.91</v>
      </c>
      <c r="AAP572" s="21">
        <f t="shared" si="733"/>
        <v>20462.060000000001</v>
      </c>
      <c r="AAQ572" s="21">
        <f t="shared" si="734"/>
        <v>19584.37</v>
      </c>
      <c r="AAR572" s="21">
        <f t="shared" si="735"/>
        <v>0</v>
      </c>
      <c r="AAS572" s="21">
        <f t="shared" si="201"/>
        <v>0</v>
      </c>
      <c r="AAT572" s="21">
        <f t="shared" si="201"/>
        <v>0</v>
      </c>
      <c r="AAU572" s="21">
        <f t="shared" si="736"/>
        <v>0</v>
      </c>
      <c r="AAV572" s="21">
        <f t="shared" si="202"/>
        <v>0</v>
      </c>
      <c r="AAW572" s="21">
        <f t="shared" si="202"/>
        <v>0</v>
      </c>
      <c r="AAX572" s="23"/>
      <c r="AAY572" s="23"/>
      <c r="AAZ572" s="23"/>
      <c r="ABA572" s="21">
        <f t="shared" si="737"/>
        <v>0</v>
      </c>
      <c r="ABB572" s="21">
        <f t="shared" si="738"/>
        <v>0</v>
      </c>
      <c r="ABC572" s="21">
        <f t="shared" si="739"/>
        <v>0</v>
      </c>
      <c r="ABD572" s="21">
        <f t="shared" si="740"/>
        <v>0</v>
      </c>
      <c r="ABE572" s="21">
        <f t="shared" si="741"/>
        <v>0</v>
      </c>
      <c r="ABF572" s="21">
        <f t="shared" si="742"/>
        <v>0</v>
      </c>
      <c r="ABG572" s="21">
        <f t="shared" si="743"/>
        <v>75161.19</v>
      </c>
      <c r="ABH572" s="21">
        <f t="shared" si="744"/>
        <v>78573.279999999999</v>
      </c>
      <c r="ABI572" s="21">
        <f t="shared" si="745"/>
        <v>83074.55</v>
      </c>
      <c r="ABJ572" s="21">
        <f t="shared" si="746"/>
        <v>14116.9</v>
      </c>
      <c r="ABK572" s="21">
        <f t="shared" si="747"/>
        <v>12675.04</v>
      </c>
      <c r="ABL572" s="21">
        <f t="shared" si="748"/>
        <v>12028.3</v>
      </c>
      <c r="ABM572" s="21">
        <f t="shared" si="749"/>
        <v>0</v>
      </c>
      <c r="ABN572" s="21">
        <f t="shared" si="203"/>
        <v>0</v>
      </c>
      <c r="ABO572" s="21">
        <f t="shared" si="203"/>
        <v>0</v>
      </c>
      <c r="ABP572" s="21">
        <f t="shared" si="750"/>
        <v>0</v>
      </c>
      <c r="ABQ572" s="21">
        <f t="shared" si="204"/>
        <v>0</v>
      </c>
      <c r="ABR572" s="21">
        <f t="shared" si="204"/>
        <v>0</v>
      </c>
      <c r="ABS572" s="23"/>
      <c r="ABT572" s="23"/>
      <c r="ABU572" s="23"/>
      <c r="ABV572" s="21">
        <f t="shared" si="751"/>
        <v>0</v>
      </c>
      <c r="ABW572" s="21">
        <f t="shared" si="752"/>
        <v>0</v>
      </c>
      <c r="ABX572" s="21">
        <f t="shared" si="753"/>
        <v>0</v>
      </c>
      <c r="ABY572" s="21">
        <f t="shared" si="754"/>
        <v>0</v>
      </c>
      <c r="ABZ572" s="21">
        <f t="shared" si="755"/>
        <v>0</v>
      </c>
      <c r="ACA572" s="21">
        <f t="shared" si="756"/>
        <v>0</v>
      </c>
      <c r="ACB572" s="21">
        <f t="shared" si="757"/>
        <v>75109.070000000007</v>
      </c>
      <c r="ACC572" s="21">
        <f t="shared" si="758"/>
        <v>77456.08</v>
      </c>
      <c r="ACD572" s="21">
        <f t="shared" si="759"/>
        <v>81090.899999999994</v>
      </c>
      <c r="ACE572" s="21">
        <f t="shared" si="760"/>
        <v>16180.73</v>
      </c>
      <c r="ACF572" s="21">
        <f t="shared" si="761"/>
        <v>15169.73</v>
      </c>
      <c r="ACG572" s="21">
        <f t="shared" si="762"/>
        <v>14668.85</v>
      </c>
      <c r="ACH572" s="21">
        <f t="shared" si="763"/>
        <v>0</v>
      </c>
      <c r="ACI572" s="21">
        <f t="shared" si="205"/>
        <v>0</v>
      </c>
      <c r="ACJ572" s="21">
        <f t="shared" si="205"/>
        <v>0</v>
      </c>
      <c r="ACK572" s="21">
        <f t="shared" si="764"/>
        <v>0</v>
      </c>
      <c r="ACL572" s="21">
        <f t="shared" si="206"/>
        <v>0</v>
      </c>
      <c r="ACM572" s="21">
        <f t="shared" si="206"/>
        <v>0</v>
      </c>
      <c r="ACN572" s="23"/>
      <c r="ACO572" s="23"/>
      <c r="ACP572" s="23"/>
      <c r="ACQ572" s="21">
        <f t="shared" si="765"/>
        <v>0</v>
      </c>
      <c r="ACR572" s="21">
        <f t="shared" si="766"/>
        <v>0</v>
      </c>
      <c r="ACS572" s="21">
        <f t="shared" si="767"/>
        <v>0</v>
      </c>
      <c r="ACT572" s="21">
        <f t="shared" si="768"/>
        <v>0</v>
      </c>
      <c r="ACU572" s="21">
        <f t="shared" si="769"/>
        <v>0</v>
      </c>
      <c r="ACV572" s="21">
        <f t="shared" si="770"/>
        <v>0</v>
      </c>
      <c r="ACW572" s="21">
        <f t="shared" si="771"/>
        <v>75147.179999999993</v>
      </c>
      <c r="ACX572" s="21">
        <f t="shared" si="772"/>
        <v>78367.960000000006</v>
      </c>
      <c r="ACY572" s="21">
        <f t="shared" si="773"/>
        <v>82711.28</v>
      </c>
      <c r="ACZ572" s="21">
        <f t="shared" si="774"/>
        <v>17434.38</v>
      </c>
      <c r="ADA572" s="21">
        <f t="shared" si="775"/>
        <v>16502.18</v>
      </c>
      <c r="ADB572" s="21">
        <f t="shared" si="776"/>
        <v>15920.24</v>
      </c>
      <c r="ADC572" s="21">
        <f t="shared" si="777"/>
        <v>0</v>
      </c>
      <c r="ADD572" s="21">
        <f t="shared" si="207"/>
        <v>0</v>
      </c>
      <c r="ADE572" s="21">
        <f t="shared" si="207"/>
        <v>0</v>
      </c>
      <c r="ADF572" s="21">
        <f t="shared" si="778"/>
        <v>0</v>
      </c>
      <c r="ADG572" s="21">
        <f t="shared" si="208"/>
        <v>0</v>
      </c>
      <c r="ADH572" s="21">
        <f t="shared" si="208"/>
        <v>0</v>
      </c>
      <c r="ADI572" s="23"/>
      <c r="ADJ572" s="23"/>
      <c r="ADK572" s="23"/>
      <c r="ADL572" s="21">
        <f t="shared" si="779"/>
        <v>0</v>
      </c>
      <c r="ADM572" s="21">
        <f t="shared" si="780"/>
        <v>0</v>
      </c>
      <c r="ADN572" s="21">
        <f t="shared" si="781"/>
        <v>0</v>
      </c>
      <c r="ADO572" s="21">
        <f t="shared" si="782"/>
        <v>0</v>
      </c>
      <c r="ADP572" s="21">
        <f t="shared" si="783"/>
        <v>0</v>
      </c>
      <c r="ADQ572" s="21">
        <f t="shared" si="784"/>
        <v>0</v>
      </c>
      <c r="ADR572" s="21">
        <f t="shared" si="785"/>
        <v>65381.16</v>
      </c>
      <c r="ADS572" s="21">
        <f t="shared" si="786"/>
        <v>79059.509999999995</v>
      </c>
      <c r="ADT572" s="21">
        <f t="shared" si="787"/>
        <v>83937.33</v>
      </c>
      <c r="ADU572" s="21">
        <f t="shared" si="788"/>
        <v>14351.39</v>
      </c>
      <c r="ADV572" s="21">
        <f t="shared" si="789"/>
        <v>15098.86</v>
      </c>
      <c r="ADW572" s="21">
        <f t="shared" si="790"/>
        <v>14430.16</v>
      </c>
      <c r="ADX572" s="21">
        <f t="shared" si="791"/>
        <v>0</v>
      </c>
      <c r="ADY572" s="21">
        <f t="shared" si="209"/>
        <v>0</v>
      </c>
      <c r="ADZ572" s="21">
        <f t="shared" si="209"/>
        <v>0</v>
      </c>
      <c r="AEA572" s="21">
        <f t="shared" si="792"/>
        <v>0</v>
      </c>
      <c r="AEB572" s="21">
        <f t="shared" si="210"/>
        <v>0</v>
      </c>
      <c r="AEC572" s="21">
        <f t="shared" si="210"/>
        <v>0</v>
      </c>
      <c r="AED572" s="23"/>
      <c r="AEE572" s="23"/>
      <c r="AEF572" s="23"/>
      <c r="AEG572" s="21">
        <f t="shared" si="793"/>
        <v>0</v>
      </c>
      <c r="AEH572" s="21">
        <f t="shared" si="794"/>
        <v>0</v>
      </c>
      <c r="AEI572" s="21">
        <f t="shared" si="795"/>
        <v>0</v>
      </c>
      <c r="AEJ572" s="21">
        <f t="shared" si="796"/>
        <v>0</v>
      </c>
      <c r="AEK572" s="21">
        <f t="shared" si="797"/>
        <v>0</v>
      </c>
      <c r="AEL572" s="21">
        <f t="shared" si="798"/>
        <v>0</v>
      </c>
      <c r="AEM572" s="21">
        <f t="shared" si="799"/>
        <v>70075.16</v>
      </c>
      <c r="AEN572" s="21">
        <f t="shared" si="800"/>
        <v>78370.22</v>
      </c>
      <c r="AEO572" s="21">
        <f t="shared" si="801"/>
        <v>82712.36</v>
      </c>
      <c r="AEP572" s="21">
        <f t="shared" si="802"/>
        <v>17871.650000000001</v>
      </c>
      <c r="AEQ572" s="21">
        <f t="shared" si="803"/>
        <v>17818.68</v>
      </c>
      <c r="AER572" s="21">
        <f t="shared" si="804"/>
        <v>17213.849999999999</v>
      </c>
      <c r="AES572" s="21">
        <f t="shared" si="805"/>
        <v>0</v>
      </c>
      <c r="AET572" s="21">
        <f t="shared" si="211"/>
        <v>0</v>
      </c>
      <c r="AEU572" s="21">
        <f t="shared" si="211"/>
        <v>0</v>
      </c>
      <c r="AEV572" s="21">
        <f t="shared" si="806"/>
        <v>0</v>
      </c>
      <c r="AEW572" s="21">
        <f t="shared" si="212"/>
        <v>0</v>
      </c>
      <c r="AEX572" s="21">
        <f t="shared" si="212"/>
        <v>0</v>
      </c>
      <c r="AEY572" s="23"/>
      <c r="AEZ572" s="23"/>
      <c r="AFA572" s="23"/>
      <c r="AFB572" s="21">
        <f t="shared" si="807"/>
        <v>0</v>
      </c>
      <c r="AFC572" s="21">
        <f t="shared" si="808"/>
        <v>0</v>
      </c>
      <c r="AFD572" s="21">
        <f t="shared" si="809"/>
        <v>0</v>
      </c>
      <c r="AFE572" s="21">
        <f t="shared" si="810"/>
        <v>0</v>
      </c>
      <c r="AFF572" s="21">
        <f t="shared" si="811"/>
        <v>0</v>
      </c>
      <c r="AFG572" s="21">
        <f t="shared" si="812"/>
        <v>0</v>
      </c>
      <c r="AFH572" s="21">
        <f t="shared" si="813"/>
        <v>75192.960000000006</v>
      </c>
      <c r="AFI572" s="21">
        <f t="shared" si="814"/>
        <v>79170.39</v>
      </c>
      <c r="AFJ572" s="21">
        <f t="shared" si="815"/>
        <v>84136.19</v>
      </c>
      <c r="AFK572" s="21">
        <f t="shared" si="816"/>
        <v>19874.12</v>
      </c>
      <c r="AFL572" s="21">
        <f t="shared" si="817"/>
        <v>18518.849999999999</v>
      </c>
      <c r="AFM572" s="21">
        <f t="shared" si="818"/>
        <v>17854.96</v>
      </c>
      <c r="AFN572" s="21">
        <f t="shared" si="819"/>
        <v>0</v>
      </c>
      <c r="AFO572" s="21">
        <f t="shared" si="213"/>
        <v>0</v>
      </c>
      <c r="AFP572" s="21">
        <f t="shared" si="213"/>
        <v>0</v>
      </c>
      <c r="AFQ572" s="21">
        <f t="shared" si="820"/>
        <v>0</v>
      </c>
      <c r="AFR572" s="21">
        <f t="shared" si="214"/>
        <v>0</v>
      </c>
      <c r="AFS572" s="21">
        <f t="shared" si="214"/>
        <v>0</v>
      </c>
      <c r="AFT572" s="23"/>
      <c r="AFU572" s="23"/>
      <c r="AFV572" s="23"/>
      <c r="AFW572" s="21">
        <f t="shared" si="821"/>
        <v>0</v>
      </c>
      <c r="AFX572" s="21">
        <f t="shared" si="822"/>
        <v>0</v>
      </c>
      <c r="AFY572" s="21">
        <f t="shared" si="823"/>
        <v>0</v>
      </c>
      <c r="AFZ572" s="21">
        <f t="shared" si="824"/>
        <v>0</v>
      </c>
      <c r="AGA572" s="21">
        <f t="shared" si="825"/>
        <v>0</v>
      </c>
      <c r="AGB572" s="21">
        <f t="shared" si="826"/>
        <v>0</v>
      </c>
      <c r="AGC572" s="21">
        <f t="shared" si="827"/>
        <v>75147.86</v>
      </c>
      <c r="AGD572" s="21">
        <f t="shared" si="828"/>
        <v>78243.55</v>
      </c>
      <c r="AGE572" s="21">
        <f t="shared" si="829"/>
        <v>82489.69</v>
      </c>
      <c r="AGF572" s="21">
        <f t="shared" si="830"/>
        <v>21004.07</v>
      </c>
      <c r="AGG572" s="21">
        <f t="shared" si="831"/>
        <v>19087.22</v>
      </c>
      <c r="AGH572" s="21">
        <f t="shared" si="832"/>
        <v>18416.25</v>
      </c>
      <c r="AGI572" s="21">
        <f t="shared" si="833"/>
        <v>0</v>
      </c>
      <c r="AGJ572" s="21">
        <f t="shared" si="215"/>
        <v>0</v>
      </c>
      <c r="AGK572" s="21">
        <f t="shared" si="215"/>
        <v>0</v>
      </c>
      <c r="AGL572" s="21">
        <f t="shared" si="834"/>
        <v>0</v>
      </c>
      <c r="AGM572" s="21">
        <f t="shared" si="216"/>
        <v>0</v>
      </c>
      <c r="AGN572" s="21">
        <f t="shared" si="216"/>
        <v>0</v>
      </c>
      <c r="AGO572" s="23"/>
      <c r="AGP572" s="23"/>
      <c r="AGQ572" s="23"/>
      <c r="AGR572" s="21">
        <f t="shared" si="835"/>
        <v>0</v>
      </c>
      <c r="AGS572" s="21">
        <f t="shared" si="836"/>
        <v>0</v>
      </c>
      <c r="AGT572" s="21">
        <f t="shared" si="837"/>
        <v>0</v>
      </c>
      <c r="AGU572" s="21">
        <f t="shared" si="838"/>
        <v>0</v>
      </c>
      <c r="AGV572" s="21">
        <f t="shared" si="839"/>
        <v>0</v>
      </c>
      <c r="AGW572" s="21">
        <f t="shared" si="840"/>
        <v>0</v>
      </c>
      <c r="AGX572" s="21">
        <f t="shared" si="841"/>
        <v>75157.62</v>
      </c>
      <c r="AGY572" s="21">
        <f t="shared" si="842"/>
        <v>78418.8</v>
      </c>
      <c r="AGZ572" s="21">
        <f t="shared" si="843"/>
        <v>82799.63</v>
      </c>
      <c r="AHA572" s="21">
        <f t="shared" si="844"/>
        <v>31506.99</v>
      </c>
      <c r="AHB572" s="21">
        <f t="shared" si="845"/>
        <v>28457.75</v>
      </c>
      <c r="AHC572" s="21">
        <f t="shared" si="846"/>
        <v>27400.98</v>
      </c>
      <c r="AHD572" s="21">
        <f t="shared" si="847"/>
        <v>0</v>
      </c>
      <c r="AHE572" s="21">
        <f t="shared" si="217"/>
        <v>0</v>
      </c>
      <c r="AHF572" s="21">
        <f t="shared" si="217"/>
        <v>0</v>
      </c>
      <c r="AHG572" s="21">
        <f t="shared" si="848"/>
        <v>0</v>
      </c>
      <c r="AHH572" s="21">
        <f t="shared" si="218"/>
        <v>0</v>
      </c>
      <c r="AHI572" s="21">
        <f t="shared" si="218"/>
        <v>0</v>
      </c>
      <c r="AHJ572" s="23"/>
      <c r="AHK572" s="23"/>
      <c r="AHL572" s="23"/>
      <c r="AHM572" s="21">
        <f t="shared" si="849"/>
        <v>0</v>
      </c>
      <c r="AHN572" s="21">
        <f t="shared" si="850"/>
        <v>0</v>
      </c>
      <c r="AHO572" s="21">
        <f t="shared" si="851"/>
        <v>0</v>
      </c>
      <c r="AHP572" s="21">
        <f t="shared" si="852"/>
        <v>0</v>
      </c>
      <c r="AHQ572" s="21">
        <f t="shared" si="853"/>
        <v>0</v>
      </c>
      <c r="AHR572" s="21">
        <f t="shared" si="854"/>
        <v>0</v>
      </c>
      <c r="AHS572" s="21">
        <f t="shared" si="855"/>
        <v>75185.48</v>
      </c>
      <c r="AHT572" s="21">
        <f t="shared" si="856"/>
        <v>79062.69</v>
      </c>
      <c r="AHU572" s="21">
        <f t="shared" si="857"/>
        <v>83944.24</v>
      </c>
      <c r="AHV572" s="21">
        <f t="shared" si="858"/>
        <v>19362.75</v>
      </c>
      <c r="AHW572" s="21">
        <f t="shared" si="859"/>
        <v>17514.45</v>
      </c>
      <c r="AHX572" s="21">
        <f t="shared" si="860"/>
        <v>16806.46</v>
      </c>
      <c r="AHY572" s="21">
        <f t="shared" si="861"/>
        <v>0</v>
      </c>
      <c r="AHZ572" s="21">
        <f t="shared" si="219"/>
        <v>0</v>
      </c>
      <c r="AIA572" s="21">
        <f t="shared" si="219"/>
        <v>0</v>
      </c>
      <c r="AIB572" s="21">
        <f t="shared" si="862"/>
        <v>0</v>
      </c>
      <c r="AIC572" s="21">
        <f t="shared" si="220"/>
        <v>0</v>
      </c>
      <c r="AID572" s="21">
        <f t="shared" si="220"/>
        <v>0</v>
      </c>
      <c r="AIE572" s="23"/>
      <c r="AIF572" s="23"/>
      <c r="AIG572" s="23"/>
      <c r="AIH572" s="21">
        <f t="shared" si="864"/>
        <v>0</v>
      </c>
      <c r="AII572" s="21">
        <f t="shared" si="865"/>
        <v>0</v>
      </c>
      <c r="AIJ572" s="21">
        <f t="shared" si="866"/>
        <v>0</v>
      </c>
      <c r="AIK572" s="21">
        <f t="shared" si="867"/>
        <v>0</v>
      </c>
      <c r="AIL572" s="21">
        <f t="shared" si="868"/>
        <v>0</v>
      </c>
      <c r="AIM572" s="21">
        <f t="shared" si="869"/>
        <v>0</v>
      </c>
      <c r="AIN572" s="21">
        <f t="shared" si="870"/>
        <v>0</v>
      </c>
      <c r="AIO572" s="21">
        <f t="shared" si="871"/>
        <v>0</v>
      </c>
      <c r="AIP572" s="21">
        <f t="shared" si="872"/>
        <v>0</v>
      </c>
      <c r="AIQ572" s="21">
        <f t="shared" si="873"/>
        <v>0</v>
      </c>
      <c r="AIR572" s="21">
        <f t="shared" si="874"/>
        <v>0</v>
      </c>
      <c r="AIS572" s="21">
        <f t="shared" si="875"/>
        <v>0</v>
      </c>
      <c r="AIT572" s="21">
        <f t="shared" si="876"/>
        <v>0</v>
      </c>
      <c r="AIU572" s="21">
        <f t="shared" si="222"/>
        <v>0</v>
      </c>
      <c r="AIV572" s="21">
        <f t="shared" si="222"/>
        <v>0</v>
      </c>
      <c r="AIW572" s="21">
        <f t="shared" si="877"/>
        <v>0</v>
      </c>
      <c r="AIX572" s="21">
        <f t="shared" si="223"/>
        <v>0</v>
      </c>
      <c r="AIY572" s="21">
        <f t="shared" si="223"/>
        <v>0</v>
      </c>
      <c r="AIZ572" s="23"/>
      <c r="AJA572" s="23"/>
      <c r="AJB572" s="23"/>
      <c r="AJC572" s="21">
        <f t="shared" si="878"/>
        <v>0</v>
      </c>
      <c r="AJD572" s="21">
        <f t="shared" si="879"/>
        <v>0</v>
      </c>
      <c r="AJE572" s="21">
        <f t="shared" si="880"/>
        <v>0</v>
      </c>
      <c r="AJF572" s="21">
        <f t="shared" si="881"/>
        <v>0</v>
      </c>
      <c r="AJG572" s="21">
        <f t="shared" si="882"/>
        <v>0</v>
      </c>
      <c r="AJH572" s="21">
        <f t="shared" si="883"/>
        <v>0</v>
      </c>
      <c r="AJI572" s="21">
        <f t="shared" si="884"/>
        <v>75136.84</v>
      </c>
      <c r="AJJ572" s="21">
        <f t="shared" si="885"/>
        <v>78359.899999999994</v>
      </c>
      <c r="AJK572" s="21">
        <f t="shared" si="886"/>
        <v>82698.399999999994</v>
      </c>
      <c r="AJL572" s="21">
        <f t="shared" si="887"/>
        <v>19065.349999999999</v>
      </c>
      <c r="AJM572" s="21">
        <f t="shared" si="888"/>
        <v>18063.68</v>
      </c>
      <c r="AJN572" s="21">
        <f t="shared" si="889"/>
        <v>17449.759999999998</v>
      </c>
      <c r="AJO572" s="21">
        <f t="shared" si="890"/>
        <v>0</v>
      </c>
      <c r="AJP572" s="21">
        <f t="shared" si="224"/>
        <v>0</v>
      </c>
      <c r="AJQ572" s="21">
        <f t="shared" si="224"/>
        <v>0</v>
      </c>
      <c r="AJR572" s="21">
        <f t="shared" si="891"/>
        <v>0</v>
      </c>
      <c r="AJS572" s="21">
        <f t="shared" si="225"/>
        <v>0</v>
      </c>
      <c r="AJT572" s="21">
        <f t="shared" si="225"/>
        <v>0</v>
      </c>
      <c r="AJU572" s="23"/>
      <c r="AJV572" s="23"/>
      <c r="AJW572" s="23"/>
      <c r="AJX572" s="21">
        <f t="shared" si="892"/>
        <v>0</v>
      </c>
      <c r="AJY572" s="21">
        <f t="shared" si="893"/>
        <v>0</v>
      </c>
      <c r="AJZ572" s="21">
        <f t="shared" si="894"/>
        <v>0</v>
      </c>
      <c r="AKA572" s="21">
        <f t="shared" si="895"/>
        <v>0</v>
      </c>
      <c r="AKB572" s="21">
        <f t="shared" si="896"/>
        <v>0</v>
      </c>
      <c r="AKC572" s="21">
        <f t="shared" si="897"/>
        <v>0</v>
      </c>
      <c r="AKD572" s="21">
        <f t="shared" si="898"/>
        <v>75176.98</v>
      </c>
      <c r="AKE572" s="21">
        <f t="shared" si="899"/>
        <v>78829.88</v>
      </c>
      <c r="AKF572" s="21">
        <f t="shared" si="900"/>
        <v>83531.149999999994</v>
      </c>
      <c r="AKG572" s="21">
        <f t="shared" si="901"/>
        <v>19442.57</v>
      </c>
      <c r="AKH572" s="21">
        <f t="shared" si="902"/>
        <v>17665.21</v>
      </c>
      <c r="AKI572" s="21">
        <f t="shared" si="903"/>
        <v>17056.63</v>
      </c>
      <c r="AKJ572" s="21">
        <f t="shared" si="904"/>
        <v>0</v>
      </c>
      <c r="AKK572" s="21">
        <f t="shared" si="226"/>
        <v>0</v>
      </c>
      <c r="AKL572" s="21">
        <f t="shared" si="226"/>
        <v>0</v>
      </c>
      <c r="AKM572" s="21">
        <f t="shared" si="905"/>
        <v>0</v>
      </c>
      <c r="AKN572" s="21">
        <f t="shared" si="227"/>
        <v>0</v>
      </c>
      <c r="AKO572" s="21">
        <f t="shared" si="227"/>
        <v>0</v>
      </c>
      <c r="AKP572" s="23"/>
      <c r="AKQ572" s="23"/>
      <c r="AKR572" s="23"/>
      <c r="AKS572" s="21">
        <f t="shared" si="906"/>
        <v>0</v>
      </c>
      <c r="AKT572" s="21">
        <f t="shared" si="907"/>
        <v>0</v>
      </c>
      <c r="AKU572" s="21">
        <f t="shared" si="908"/>
        <v>0</v>
      </c>
      <c r="AKV572" s="21">
        <f t="shared" si="909"/>
        <v>0</v>
      </c>
      <c r="AKW572" s="21">
        <f t="shared" si="910"/>
        <v>0</v>
      </c>
      <c r="AKX572" s="21">
        <f t="shared" si="911"/>
        <v>0</v>
      </c>
      <c r="AKY572" s="21">
        <f t="shared" si="912"/>
        <v>75153.429999999993</v>
      </c>
      <c r="AKZ572" s="21">
        <f t="shared" si="913"/>
        <v>78518.78</v>
      </c>
      <c r="ALA572" s="21">
        <f t="shared" si="914"/>
        <v>82977.87</v>
      </c>
      <c r="ALB572" s="21">
        <f t="shared" si="915"/>
        <v>20723.77</v>
      </c>
      <c r="ALC572" s="21">
        <f t="shared" si="916"/>
        <v>18667.88</v>
      </c>
      <c r="ALD572" s="21">
        <f t="shared" si="917"/>
        <v>17800.34</v>
      </c>
      <c r="ALE572" s="21">
        <f t="shared" si="918"/>
        <v>0</v>
      </c>
      <c r="ALF572" s="21">
        <f t="shared" si="228"/>
        <v>0</v>
      </c>
      <c r="ALG572" s="21">
        <f t="shared" si="228"/>
        <v>0</v>
      </c>
      <c r="ALH572" s="21">
        <f t="shared" si="919"/>
        <v>0</v>
      </c>
      <c r="ALI572" s="21">
        <f t="shared" si="229"/>
        <v>0</v>
      </c>
      <c r="ALJ572" s="21">
        <f t="shared" si="229"/>
        <v>0</v>
      </c>
      <c r="ALK572" s="23"/>
      <c r="ALL572" s="23"/>
      <c r="ALM572" s="23"/>
      <c r="ALN572" s="21">
        <f t="shared" si="920"/>
        <v>0</v>
      </c>
      <c r="ALO572" s="21">
        <f t="shared" si="921"/>
        <v>0</v>
      </c>
      <c r="ALP572" s="21">
        <f t="shared" si="922"/>
        <v>0</v>
      </c>
      <c r="ALQ572" s="21">
        <f t="shared" si="923"/>
        <v>0</v>
      </c>
      <c r="ALR572" s="21">
        <f t="shared" si="924"/>
        <v>0</v>
      </c>
      <c r="ALS572" s="21">
        <f t="shared" si="925"/>
        <v>0</v>
      </c>
      <c r="ALT572" s="21">
        <f t="shared" si="926"/>
        <v>85998.69</v>
      </c>
      <c r="ALU572" s="21">
        <f t="shared" si="927"/>
        <v>79338.62</v>
      </c>
      <c r="ALV572" s="21">
        <f t="shared" si="928"/>
        <v>84432.01</v>
      </c>
      <c r="ALW572" s="21">
        <f t="shared" si="929"/>
        <v>23774.95</v>
      </c>
      <c r="ALX572" s="21">
        <f t="shared" si="930"/>
        <v>20128.2</v>
      </c>
      <c r="ALY572" s="21">
        <f t="shared" si="931"/>
        <v>19167.009999999998</v>
      </c>
      <c r="ALZ572" s="21">
        <f t="shared" si="932"/>
        <v>0</v>
      </c>
      <c r="AMA572" s="21">
        <f t="shared" si="230"/>
        <v>0</v>
      </c>
      <c r="AMB572" s="21">
        <f t="shared" si="230"/>
        <v>0</v>
      </c>
      <c r="AMC572" s="21">
        <f t="shared" si="933"/>
        <v>0</v>
      </c>
      <c r="AMD572" s="21">
        <f t="shared" si="231"/>
        <v>0</v>
      </c>
      <c r="AME572" s="21">
        <f t="shared" si="231"/>
        <v>0</v>
      </c>
      <c r="AMF572" s="23"/>
      <c r="AMG572" s="23"/>
      <c r="AMH572" s="23"/>
      <c r="AMI572" s="21">
        <f t="shared" si="934"/>
        <v>0</v>
      </c>
      <c r="AMJ572" s="21">
        <f t="shared" si="935"/>
        <v>0</v>
      </c>
      <c r="AMK572" s="21">
        <f t="shared" si="936"/>
        <v>0</v>
      </c>
      <c r="AML572" s="21">
        <f t="shared" si="937"/>
        <v>0</v>
      </c>
      <c r="AMM572" s="21">
        <f t="shared" si="938"/>
        <v>0</v>
      </c>
      <c r="AMN572" s="21">
        <f t="shared" si="939"/>
        <v>0</v>
      </c>
      <c r="AMO572" s="21">
        <f t="shared" si="940"/>
        <v>75207.77</v>
      </c>
      <c r="AMP572" s="21">
        <f t="shared" si="941"/>
        <v>79185.77</v>
      </c>
      <c r="AMQ572" s="21">
        <f t="shared" si="942"/>
        <v>84161.67</v>
      </c>
      <c r="AMR572" s="21">
        <f t="shared" si="943"/>
        <v>18789.38</v>
      </c>
      <c r="AMS572" s="21">
        <f t="shared" si="944"/>
        <v>17010.060000000001</v>
      </c>
      <c r="AMT572" s="21">
        <f t="shared" si="945"/>
        <v>16244.89</v>
      </c>
      <c r="AMU572" s="21">
        <f t="shared" si="946"/>
        <v>0</v>
      </c>
      <c r="AMV572" s="21">
        <f t="shared" si="232"/>
        <v>0</v>
      </c>
      <c r="AMW572" s="21">
        <f t="shared" si="232"/>
        <v>0</v>
      </c>
      <c r="AMX572" s="21">
        <f t="shared" si="947"/>
        <v>0</v>
      </c>
      <c r="AMY572" s="21">
        <f t="shared" si="233"/>
        <v>0</v>
      </c>
      <c r="AMZ572" s="21">
        <f t="shared" si="233"/>
        <v>0</v>
      </c>
      <c r="ANA572" s="23"/>
      <c r="ANB572" s="23"/>
      <c r="ANC572" s="23"/>
      <c r="AND572" s="21">
        <f t="shared" si="948"/>
        <v>0</v>
      </c>
      <c r="ANE572" s="21">
        <f t="shared" si="949"/>
        <v>0</v>
      </c>
      <c r="ANF572" s="21">
        <f t="shared" si="950"/>
        <v>0</v>
      </c>
      <c r="ANG572" s="21">
        <f t="shared" si="951"/>
        <v>0</v>
      </c>
      <c r="ANH572" s="21">
        <f t="shared" si="952"/>
        <v>0</v>
      </c>
      <c r="ANI572" s="21">
        <f t="shared" si="953"/>
        <v>0</v>
      </c>
      <c r="ANJ572" s="21">
        <f t="shared" si="954"/>
        <v>83884.47</v>
      </c>
      <c r="ANK572" s="21">
        <f t="shared" si="955"/>
        <v>81667.05</v>
      </c>
      <c r="ANL572" s="21">
        <f t="shared" si="956"/>
        <v>88564.17</v>
      </c>
      <c r="ANM572" s="21">
        <f t="shared" si="957"/>
        <v>33196.17</v>
      </c>
      <c r="ANN572" s="21">
        <f t="shared" si="958"/>
        <v>43875.55</v>
      </c>
      <c r="ANO572" s="21">
        <f t="shared" si="959"/>
        <v>43119.19</v>
      </c>
      <c r="ANP572" s="21">
        <f t="shared" si="960"/>
        <v>0</v>
      </c>
      <c r="ANQ572" s="21">
        <f t="shared" si="234"/>
        <v>0</v>
      </c>
      <c r="ANR572" s="21">
        <f t="shared" si="234"/>
        <v>0</v>
      </c>
      <c r="ANS572" s="21">
        <f t="shared" si="961"/>
        <v>0</v>
      </c>
      <c r="ANT572" s="21">
        <f t="shared" si="235"/>
        <v>0</v>
      </c>
      <c r="ANU572" s="21">
        <f t="shared" si="235"/>
        <v>0</v>
      </c>
      <c r="ANV572" s="23"/>
      <c r="ANW572" s="23"/>
      <c r="ANX572" s="23"/>
      <c r="ANY572" s="21">
        <f t="shared" si="962"/>
        <v>0</v>
      </c>
      <c r="ANZ572" s="21">
        <f t="shared" si="963"/>
        <v>0</v>
      </c>
      <c r="AOA572" s="21">
        <f t="shared" si="964"/>
        <v>0</v>
      </c>
      <c r="AOB572" s="21">
        <f t="shared" si="965"/>
        <v>0</v>
      </c>
      <c r="AOC572" s="21">
        <f t="shared" si="966"/>
        <v>0</v>
      </c>
      <c r="AOD572" s="21">
        <f t="shared" si="967"/>
        <v>0</v>
      </c>
      <c r="AOE572" s="21">
        <f t="shared" si="968"/>
        <v>75205.14</v>
      </c>
      <c r="AOF572" s="21">
        <f t="shared" si="969"/>
        <v>79752.44</v>
      </c>
      <c r="AOG572" s="21">
        <f t="shared" si="970"/>
        <v>85165.88</v>
      </c>
      <c r="AOH572" s="21">
        <f t="shared" si="971"/>
        <v>15468.9</v>
      </c>
      <c r="AOI572" s="21">
        <f t="shared" si="972"/>
        <v>17510.48</v>
      </c>
      <c r="AOJ572" s="21">
        <f t="shared" si="973"/>
        <v>16743.3</v>
      </c>
      <c r="AOK572" s="21">
        <f t="shared" si="974"/>
        <v>0</v>
      </c>
      <c r="AOL572" s="21">
        <f t="shared" si="236"/>
        <v>0</v>
      </c>
      <c r="AOM572" s="21">
        <f t="shared" si="236"/>
        <v>0</v>
      </c>
      <c r="AON572" s="21">
        <f t="shared" si="975"/>
        <v>0</v>
      </c>
      <c r="AOO572" s="21">
        <f t="shared" si="237"/>
        <v>0</v>
      </c>
      <c r="AOP572" s="21">
        <f t="shared" si="237"/>
        <v>0</v>
      </c>
      <c r="AOQ572" s="23"/>
      <c r="AOR572" s="23"/>
      <c r="AOS572" s="23"/>
      <c r="AOT572" s="21">
        <f t="shared" si="976"/>
        <v>0</v>
      </c>
      <c r="AOU572" s="21">
        <f t="shared" si="977"/>
        <v>0</v>
      </c>
      <c r="AOV572" s="21">
        <f t="shared" si="978"/>
        <v>0</v>
      </c>
      <c r="AOW572" s="21">
        <f t="shared" si="979"/>
        <v>0</v>
      </c>
      <c r="AOX572" s="21">
        <f t="shared" si="980"/>
        <v>0</v>
      </c>
      <c r="AOY572" s="21">
        <f t="shared" si="981"/>
        <v>0</v>
      </c>
      <c r="AOZ572" s="21">
        <f t="shared" si="982"/>
        <v>75199.72</v>
      </c>
      <c r="APA572" s="21">
        <f t="shared" si="983"/>
        <v>79055.78</v>
      </c>
      <c r="APB572" s="21">
        <f t="shared" si="984"/>
        <v>83931.72</v>
      </c>
      <c r="APC572" s="21">
        <f t="shared" si="985"/>
        <v>22461.61</v>
      </c>
      <c r="APD572" s="21">
        <f t="shared" si="986"/>
        <v>19646.560000000001</v>
      </c>
      <c r="APE572" s="21">
        <f t="shared" si="987"/>
        <v>18620.61</v>
      </c>
      <c r="APF572" s="21">
        <f t="shared" si="988"/>
        <v>0</v>
      </c>
      <c r="APG572" s="21">
        <f t="shared" si="238"/>
        <v>0</v>
      </c>
      <c r="APH572" s="21">
        <f t="shared" si="238"/>
        <v>0</v>
      </c>
      <c r="API572" s="21">
        <f t="shared" si="989"/>
        <v>0</v>
      </c>
      <c r="APJ572" s="21">
        <f t="shared" si="239"/>
        <v>0</v>
      </c>
      <c r="APK572" s="21">
        <f t="shared" si="239"/>
        <v>0</v>
      </c>
      <c r="APL572" s="23"/>
      <c r="APM572" s="23"/>
      <c r="APN572" s="23"/>
      <c r="APO572" s="21">
        <f t="shared" si="990"/>
        <v>0</v>
      </c>
      <c r="APP572" s="21">
        <f t="shared" si="991"/>
        <v>0</v>
      </c>
      <c r="APQ572" s="21">
        <f t="shared" si="992"/>
        <v>0</v>
      </c>
      <c r="APR572" s="21">
        <f t="shared" si="993"/>
        <v>0</v>
      </c>
      <c r="APS572" s="21">
        <f t="shared" si="994"/>
        <v>0</v>
      </c>
      <c r="APT572" s="21">
        <f t="shared" si="995"/>
        <v>0</v>
      </c>
      <c r="APU572" s="21">
        <f t="shared" si="996"/>
        <v>75167.710000000006</v>
      </c>
      <c r="APV572" s="21">
        <f t="shared" si="997"/>
        <v>78486.16</v>
      </c>
      <c r="APW572" s="21">
        <f t="shared" si="998"/>
        <v>82920.77</v>
      </c>
      <c r="APX572" s="21">
        <f t="shared" si="999"/>
        <v>19643.240000000002</v>
      </c>
      <c r="APY572" s="21">
        <f t="shared" si="1000"/>
        <v>17609.36</v>
      </c>
      <c r="APZ572" s="21">
        <f t="shared" si="1001"/>
        <v>16842.21</v>
      </c>
      <c r="AQA572" s="21">
        <f t="shared" si="1002"/>
        <v>0</v>
      </c>
      <c r="AQB572" s="21">
        <f t="shared" si="240"/>
        <v>0</v>
      </c>
      <c r="AQC572" s="21">
        <f t="shared" si="240"/>
        <v>0</v>
      </c>
      <c r="AQD572" s="21">
        <f t="shared" si="1003"/>
        <v>0</v>
      </c>
      <c r="AQE572" s="21">
        <f t="shared" si="241"/>
        <v>0</v>
      </c>
      <c r="AQF572" s="21">
        <f t="shared" si="241"/>
        <v>0</v>
      </c>
      <c r="AQG572" s="23"/>
      <c r="AQH572" s="23"/>
      <c r="AQI572" s="23"/>
      <c r="AQJ572" s="21">
        <f t="shared" si="1004"/>
        <v>0</v>
      </c>
      <c r="AQK572" s="21">
        <f t="shared" si="1005"/>
        <v>0</v>
      </c>
      <c r="AQL572" s="21">
        <f t="shared" si="1006"/>
        <v>0</v>
      </c>
      <c r="AQM572" s="21">
        <f t="shared" si="1007"/>
        <v>0</v>
      </c>
      <c r="AQN572" s="21">
        <f t="shared" si="1008"/>
        <v>0</v>
      </c>
      <c r="AQO572" s="21">
        <f t="shared" si="1009"/>
        <v>0</v>
      </c>
      <c r="AQP572" s="21">
        <f t="shared" si="1010"/>
        <v>75216.06</v>
      </c>
      <c r="AQQ572" s="21">
        <f t="shared" si="1011"/>
        <v>79568.97</v>
      </c>
      <c r="AQR572" s="21">
        <f t="shared" si="1012"/>
        <v>84839.93</v>
      </c>
      <c r="AQS572" s="21">
        <f t="shared" si="1013"/>
        <v>15761.13</v>
      </c>
      <c r="AQT572" s="21">
        <f t="shared" si="1014"/>
        <v>16506.419999999998</v>
      </c>
      <c r="AQU572" s="21">
        <f t="shared" si="1015"/>
        <v>15931.99</v>
      </c>
      <c r="AQV572" s="21">
        <f t="shared" si="1016"/>
        <v>0</v>
      </c>
      <c r="AQW572" s="21">
        <f t="shared" si="242"/>
        <v>0</v>
      </c>
      <c r="AQX572" s="21">
        <f t="shared" si="242"/>
        <v>0</v>
      </c>
      <c r="AQY572" s="21">
        <f t="shared" si="1017"/>
        <v>0</v>
      </c>
      <c r="AQZ572" s="21">
        <f t="shared" si="243"/>
        <v>0</v>
      </c>
      <c r="ARA572" s="21">
        <f t="shared" si="243"/>
        <v>0</v>
      </c>
      <c r="ARB572" s="23"/>
      <c r="ARC572" s="23"/>
      <c r="ARD572" s="23"/>
      <c r="ARE572" s="21">
        <f t="shared" si="1018"/>
        <v>0</v>
      </c>
      <c r="ARF572" s="21">
        <f t="shared" si="1019"/>
        <v>0</v>
      </c>
      <c r="ARG572" s="21">
        <f t="shared" si="1020"/>
        <v>0</v>
      </c>
      <c r="ARH572" s="21">
        <f t="shared" si="1021"/>
        <v>0</v>
      </c>
      <c r="ARI572" s="21">
        <f t="shared" si="1022"/>
        <v>0</v>
      </c>
      <c r="ARJ572" s="21">
        <f t="shared" si="1023"/>
        <v>0</v>
      </c>
      <c r="ARK572" s="21">
        <f t="shared" si="1024"/>
        <v>83437.039999999994</v>
      </c>
      <c r="ARL572" s="21">
        <f t="shared" si="1025"/>
        <v>78206.720000000001</v>
      </c>
      <c r="ARM572" s="21">
        <f t="shared" si="1026"/>
        <v>82425.84</v>
      </c>
      <c r="ARN572" s="21">
        <f t="shared" si="1027"/>
        <v>21780.95</v>
      </c>
      <c r="ARO572" s="21">
        <f t="shared" si="1028"/>
        <v>16095.68</v>
      </c>
      <c r="ARP572" s="21">
        <f t="shared" si="1029"/>
        <v>15334.62</v>
      </c>
      <c r="ARQ572" s="21">
        <f t="shared" si="1030"/>
        <v>0</v>
      </c>
      <c r="ARR572" s="21">
        <f t="shared" si="244"/>
        <v>0</v>
      </c>
      <c r="ARS572" s="21">
        <f t="shared" si="244"/>
        <v>0</v>
      </c>
      <c r="ART572" s="21">
        <f t="shared" si="1031"/>
        <v>0</v>
      </c>
      <c r="ARU572" s="21">
        <f t="shared" si="245"/>
        <v>0</v>
      </c>
      <c r="ARV572" s="21">
        <f t="shared" si="245"/>
        <v>0</v>
      </c>
      <c r="ARW572" s="23"/>
      <c r="ARX572" s="23"/>
      <c r="ARY572" s="23"/>
      <c r="ARZ572" s="21">
        <f t="shared" si="1032"/>
        <v>0</v>
      </c>
      <c r="ASA572" s="21">
        <f t="shared" si="1033"/>
        <v>0</v>
      </c>
      <c r="ASB572" s="21">
        <f t="shared" si="1034"/>
        <v>0</v>
      </c>
      <c r="ASC572" s="21">
        <f t="shared" si="1035"/>
        <v>0</v>
      </c>
      <c r="ASD572" s="21">
        <f t="shared" si="1036"/>
        <v>0</v>
      </c>
      <c r="ASE572" s="21">
        <f t="shared" si="1037"/>
        <v>0</v>
      </c>
      <c r="ASF572" s="21">
        <f t="shared" si="1038"/>
        <v>75155.839999999997</v>
      </c>
      <c r="ASG572" s="21">
        <f t="shared" si="1039"/>
        <v>78532.490000000005</v>
      </c>
      <c r="ASH572" s="21">
        <f t="shared" si="1040"/>
        <v>83002.87</v>
      </c>
      <c r="ASI572" s="21">
        <f t="shared" si="1041"/>
        <v>16577.89</v>
      </c>
      <c r="ASJ572" s="21">
        <f t="shared" si="1042"/>
        <v>18196.939999999999</v>
      </c>
      <c r="ASK572" s="21">
        <f t="shared" si="1043"/>
        <v>17199.689999999999</v>
      </c>
      <c r="ASL572" s="21">
        <f t="shared" si="1044"/>
        <v>0</v>
      </c>
      <c r="ASM572" s="21">
        <f t="shared" si="246"/>
        <v>0</v>
      </c>
      <c r="ASN572" s="21">
        <f t="shared" si="246"/>
        <v>0</v>
      </c>
      <c r="ASO572" s="21">
        <f t="shared" si="1045"/>
        <v>0</v>
      </c>
      <c r="ASP572" s="21">
        <f t="shared" si="247"/>
        <v>0</v>
      </c>
      <c r="ASQ572" s="21">
        <f t="shared" si="247"/>
        <v>0</v>
      </c>
      <c r="ASR572" s="23"/>
      <c r="ASS572" s="23"/>
      <c r="AST572" s="23"/>
      <c r="ASU572" s="21">
        <f t="shared" si="1046"/>
        <v>0</v>
      </c>
      <c r="ASV572" s="21">
        <f t="shared" si="1047"/>
        <v>0</v>
      </c>
      <c r="ASW572" s="21">
        <f t="shared" si="1048"/>
        <v>0</v>
      </c>
      <c r="ASX572" s="21">
        <f t="shared" si="1049"/>
        <v>0</v>
      </c>
      <c r="ASY572" s="21">
        <f t="shared" si="1050"/>
        <v>0</v>
      </c>
      <c r="ASZ572" s="21">
        <f t="shared" si="1051"/>
        <v>0</v>
      </c>
      <c r="ATA572" s="21">
        <f t="shared" si="1052"/>
        <v>75172.91</v>
      </c>
      <c r="ATB572" s="21">
        <f t="shared" si="1053"/>
        <v>78777.22</v>
      </c>
      <c r="ATC572" s="21">
        <f t="shared" si="1054"/>
        <v>83437.02</v>
      </c>
      <c r="ATD572" s="21">
        <f t="shared" si="1055"/>
        <v>17092.43</v>
      </c>
      <c r="ATE572" s="21">
        <f t="shared" si="1056"/>
        <v>15536.19</v>
      </c>
      <c r="ATF572" s="21">
        <f t="shared" si="1057"/>
        <v>14830.58</v>
      </c>
      <c r="ATG572" s="21">
        <f t="shared" si="1058"/>
        <v>0</v>
      </c>
      <c r="ATH572" s="21">
        <f t="shared" si="248"/>
        <v>0</v>
      </c>
      <c r="ATI572" s="21">
        <f t="shared" si="248"/>
        <v>0</v>
      </c>
      <c r="ATJ572" s="21">
        <f t="shared" si="1059"/>
        <v>0</v>
      </c>
      <c r="ATK572" s="21">
        <f t="shared" si="249"/>
        <v>0</v>
      </c>
      <c r="ATL572" s="21">
        <f t="shared" si="249"/>
        <v>0</v>
      </c>
      <c r="ATM572" s="23"/>
      <c r="ATN572" s="23"/>
      <c r="ATO572" s="23"/>
      <c r="ATP572" s="21">
        <f t="shared" si="1060"/>
        <v>0</v>
      </c>
      <c r="ATQ572" s="21">
        <f t="shared" si="1061"/>
        <v>0</v>
      </c>
      <c r="ATR572" s="21">
        <f t="shared" si="1062"/>
        <v>0</v>
      </c>
      <c r="ATS572" s="21">
        <f t="shared" si="1063"/>
        <v>0</v>
      </c>
      <c r="ATT572" s="21">
        <f t="shared" si="1064"/>
        <v>0</v>
      </c>
      <c r="ATU572" s="21">
        <f t="shared" si="1065"/>
        <v>0</v>
      </c>
      <c r="ATV572" s="21">
        <f t="shared" si="1066"/>
        <v>75175.199999999997</v>
      </c>
      <c r="ATW572" s="21">
        <f t="shared" si="1067"/>
        <v>78699.08</v>
      </c>
      <c r="ATX572" s="21">
        <f t="shared" si="1068"/>
        <v>83298.7</v>
      </c>
      <c r="ATY572" s="21">
        <f t="shared" si="1069"/>
        <v>18128.810000000001</v>
      </c>
      <c r="ATZ572" s="21">
        <f t="shared" si="1070"/>
        <v>17597.16</v>
      </c>
      <c r="AUA572" s="21">
        <f t="shared" si="1071"/>
        <v>16637.259999999998</v>
      </c>
      <c r="AUB572" s="21">
        <f t="shared" si="1072"/>
        <v>0</v>
      </c>
      <c r="AUC572" s="21">
        <f t="shared" si="250"/>
        <v>0</v>
      </c>
      <c r="AUD572" s="21">
        <f t="shared" si="250"/>
        <v>0</v>
      </c>
      <c r="AUE572" s="21">
        <f t="shared" si="1073"/>
        <v>0</v>
      </c>
      <c r="AUF572" s="21">
        <f t="shared" si="251"/>
        <v>0</v>
      </c>
      <c r="AUG572" s="21">
        <f t="shared" si="251"/>
        <v>0</v>
      </c>
      <c r="AUH572" s="23"/>
      <c r="AUI572" s="23"/>
      <c r="AUJ572" s="23"/>
      <c r="AUK572" s="21">
        <f t="shared" si="1074"/>
        <v>0</v>
      </c>
      <c r="AUL572" s="21">
        <f t="shared" si="1075"/>
        <v>0</v>
      </c>
      <c r="AUM572" s="21">
        <f t="shared" si="1076"/>
        <v>0</v>
      </c>
      <c r="AUN572" s="21">
        <f t="shared" si="1077"/>
        <v>0</v>
      </c>
      <c r="AUO572" s="21">
        <f t="shared" si="1078"/>
        <v>0</v>
      </c>
      <c r="AUP572" s="21">
        <f t="shared" si="1079"/>
        <v>0</v>
      </c>
      <c r="AUQ572" s="21">
        <f t="shared" si="1080"/>
        <v>75165.87</v>
      </c>
      <c r="AUR572" s="21">
        <f t="shared" si="1081"/>
        <v>78645.31</v>
      </c>
      <c r="AUS572" s="21">
        <f t="shared" si="1082"/>
        <v>83203.429999999993</v>
      </c>
      <c r="AUT572" s="21">
        <f t="shared" si="1083"/>
        <v>17358.03</v>
      </c>
      <c r="AUU572" s="21">
        <f t="shared" si="1084"/>
        <v>17645.84</v>
      </c>
      <c r="AUV572" s="21">
        <f t="shared" si="1085"/>
        <v>16846.61</v>
      </c>
      <c r="AUW572" s="21">
        <f t="shared" si="1086"/>
        <v>0</v>
      </c>
      <c r="AUX572" s="21">
        <f t="shared" si="252"/>
        <v>0</v>
      </c>
      <c r="AUY572" s="21">
        <f t="shared" si="252"/>
        <v>0</v>
      </c>
      <c r="AUZ572" s="21">
        <f t="shared" si="1087"/>
        <v>0</v>
      </c>
      <c r="AVA572" s="21">
        <f t="shared" si="253"/>
        <v>0</v>
      </c>
      <c r="AVB572" s="21">
        <f t="shared" si="253"/>
        <v>0</v>
      </c>
      <c r="AVC572" s="41">
        <f t="shared" si="1088"/>
        <v>0</v>
      </c>
      <c r="AVD572" s="41">
        <f t="shared" si="254"/>
        <v>0</v>
      </c>
      <c r="AVE572" s="41">
        <f t="shared" si="254"/>
        <v>0</v>
      </c>
      <c r="AVF572" s="21">
        <f t="shared" si="254"/>
        <v>0</v>
      </c>
      <c r="AVG572" s="21">
        <f t="shared" si="254"/>
        <v>0</v>
      </c>
      <c r="AVH572" s="21">
        <f t="shared" si="254"/>
        <v>0</v>
      </c>
      <c r="AVI572" s="21">
        <f t="shared" si="254"/>
        <v>0</v>
      </c>
      <c r="AVJ572" s="21">
        <f t="shared" si="254"/>
        <v>0</v>
      </c>
      <c r="AVK572" s="21">
        <f t="shared" si="254"/>
        <v>0</v>
      </c>
      <c r="AVL572" s="21"/>
      <c r="AVM572" s="21"/>
      <c r="AVN572" s="21"/>
      <c r="AVO572" s="21"/>
      <c r="AVP572" s="21"/>
      <c r="AVQ572" s="21"/>
      <c r="AVR572" s="21">
        <f t="shared" si="255"/>
        <v>0</v>
      </c>
      <c r="AVS572" s="21">
        <f t="shared" si="255"/>
        <v>0</v>
      </c>
      <c r="AVT572" s="21">
        <f t="shared" si="255"/>
        <v>0</v>
      </c>
      <c r="AVU572" s="21">
        <f t="shared" si="255"/>
        <v>0</v>
      </c>
      <c r="AVV572" s="21">
        <f t="shared" si="255"/>
        <v>0</v>
      </c>
      <c r="AVW572" s="21">
        <f t="shared" si="255"/>
        <v>0</v>
      </c>
    </row>
    <row r="573" spans="1:1271" ht="24">
      <c r="A573" s="64" t="s">
        <v>73</v>
      </c>
      <c r="B573" s="8" t="s">
        <v>83</v>
      </c>
      <c r="C573" s="5"/>
      <c r="D573" s="113"/>
      <c r="E573" s="96"/>
      <c r="F573" s="29">
        <f t="shared" si="256"/>
        <v>65752</v>
      </c>
      <c r="G573" s="29">
        <f t="shared" si="256"/>
        <v>66377</v>
      </c>
      <c r="H573" s="29">
        <f t="shared" si="256"/>
        <v>67337</v>
      </c>
      <c r="I573" s="21">
        <f t="shared" si="257"/>
        <v>43878.64</v>
      </c>
      <c r="J573" s="21">
        <f t="shared" si="257"/>
        <v>44545.64</v>
      </c>
      <c r="K573" s="21">
        <f t="shared" si="257"/>
        <v>45339.64</v>
      </c>
      <c r="L573" s="23"/>
      <c r="M573" s="23"/>
      <c r="N573" s="23"/>
      <c r="O573" s="21">
        <f t="shared" si="258"/>
        <v>0</v>
      </c>
      <c r="P573" s="21">
        <f t="shared" si="259"/>
        <v>0</v>
      </c>
      <c r="Q573" s="21">
        <f t="shared" si="260"/>
        <v>0</v>
      </c>
      <c r="R573" s="21">
        <f t="shared" si="261"/>
        <v>0</v>
      </c>
      <c r="S573" s="21">
        <f t="shared" si="262"/>
        <v>0</v>
      </c>
      <c r="T573" s="21">
        <f t="shared" si="263"/>
        <v>0</v>
      </c>
      <c r="U573" s="21">
        <f t="shared" si="264"/>
        <v>68128.38</v>
      </c>
      <c r="V573" s="21">
        <f t="shared" si="265"/>
        <v>70002.95</v>
      </c>
      <c r="W573" s="21">
        <f t="shared" si="266"/>
        <v>74759.75</v>
      </c>
      <c r="X573" s="21">
        <f t="shared" si="267"/>
        <v>12453.5</v>
      </c>
      <c r="Y573" s="21">
        <f t="shared" si="268"/>
        <v>21007.86</v>
      </c>
      <c r="Z573" s="21">
        <f t="shared" si="269"/>
        <v>19736.52</v>
      </c>
      <c r="AA573" s="21">
        <f t="shared" si="270"/>
        <v>0</v>
      </c>
      <c r="AB573" s="21">
        <f t="shared" si="133"/>
        <v>0</v>
      </c>
      <c r="AC573" s="21">
        <f t="shared" si="133"/>
        <v>0</v>
      </c>
      <c r="AD573" s="21">
        <f t="shared" si="271"/>
        <v>0</v>
      </c>
      <c r="AE573" s="21">
        <f t="shared" si="134"/>
        <v>0</v>
      </c>
      <c r="AF573" s="21">
        <f t="shared" si="134"/>
        <v>0</v>
      </c>
      <c r="AG573" s="23"/>
      <c r="AH573" s="23"/>
      <c r="AI573" s="23"/>
      <c r="AJ573" s="21">
        <f t="shared" si="272"/>
        <v>0</v>
      </c>
      <c r="AK573" s="21">
        <f t="shared" si="273"/>
        <v>0</v>
      </c>
      <c r="AL573" s="21">
        <f t="shared" si="274"/>
        <v>0</v>
      </c>
      <c r="AM573" s="21">
        <f t="shared" si="275"/>
        <v>0</v>
      </c>
      <c r="AN573" s="21">
        <f t="shared" si="276"/>
        <v>0</v>
      </c>
      <c r="AO573" s="21">
        <f t="shared" si="277"/>
        <v>0</v>
      </c>
      <c r="AP573" s="21">
        <f t="shared" si="278"/>
        <v>75089.27</v>
      </c>
      <c r="AQ573" s="21">
        <f t="shared" si="279"/>
        <v>69802.59</v>
      </c>
      <c r="AR573" s="21">
        <f t="shared" si="280"/>
        <v>74403.73</v>
      </c>
      <c r="AS573" s="21">
        <f t="shared" si="281"/>
        <v>19391.05</v>
      </c>
      <c r="AT573" s="21">
        <f t="shared" si="282"/>
        <v>19560.650000000001</v>
      </c>
      <c r="AU573" s="21">
        <f t="shared" si="283"/>
        <v>18822.28</v>
      </c>
      <c r="AV573" s="21">
        <f t="shared" si="284"/>
        <v>0</v>
      </c>
      <c r="AW573" s="21">
        <f t="shared" si="135"/>
        <v>0</v>
      </c>
      <c r="AX573" s="21">
        <f t="shared" si="135"/>
        <v>0</v>
      </c>
      <c r="AY573" s="21">
        <f t="shared" si="285"/>
        <v>0</v>
      </c>
      <c r="AZ573" s="21">
        <f t="shared" si="136"/>
        <v>0</v>
      </c>
      <c r="BA573" s="21">
        <f t="shared" si="136"/>
        <v>0</v>
      </c>
      <c r="BB573" s="23"/>
      <c r="BC573" s="23"/>
      <c r="BD573" s="23"/>
      <c r="BE573" s="21">
        <f t="shared" si="286"/>
        <v>0</v>
      </c>
      <c r="BF573" s="21">
        <f t="shared" si="287"/>
        <v>0</v>
      </c>
      <c r="BG573" s="21">
        <f t="shared" si="288"/>
        <v>0</v>
      </c>
      <c r="BH573" s="21">
        <f t="shared" si="289"/>
        <v>0</v>
      </c>
      <c r="BI573" s="21">
        <f t="shared" si="290"/>
        <v>0</v>
      </c>
      <c r="BJ573" s="21">
        <f t="shared" si="291"/>
        <v>0</v>
      </c>
      <c r="BK573" s="21">
        <f t="shared" si="292"/>
        <v>66011.56</v>
      </c>
      <c r="BL573" s="21">
        <f t="shared" si="293"/>
        <v>70079.649999999994</v>
      </c>
      <c r="BM573" s="21">
        <f t="shared" si="294"/>
        <v>74895.89</v>
      </c>
      <c r="BN573" s="21">
        <f t="shared" si="295"/>
        <v>16221.71</v>
      </c>
      <c r="BO573" s="21">
        <f t="shared" si="296"/>
        <v>19215.71</v>
      </c>
      <c r="BP573" s="21">
        <f t="shared" si="297"/>
        <v>17948.55</v>
      </c>
      <c r="BQ573" s="21">
        <f t="shared" si="298"/>
        <v>0</v>
      </c>
      <c r="BR573" s="21">
        <f t="shared" si="137"/>
        <v>0</v>
      </c>
      <c r="BS573" s="21">
        <f t="shared" si="137"/>
        <v>0</v>
      </c>
      <c r="BT573" s="21">
        <f t="shared" si="299"/>
        <v>0</v>
      </c>
      <c r="BU573" s="21">
        <f t="shared" si="138"/>
        <v>0</v>
      </c>
      <c r="BV573" s="21">
        <f t="shared" si="138"/>
        <v>0</v>
      </c>
      <c r="BW573" s="23"/>
      <c r="BX573" s="23"/>
      <c r="BY573" s="23"/>
      <c r="BZ573" s="21">
        <f t="shared" si="300"/>
        <v>0</v>
      </c>
      <c r="CA573" s="21">
        <f t="shared" si="301"/>
        <v>0</v>
      </c>
      <c r="CB573" s="21">
        <f t="shared" si="302"/>
        <v>0</v>
      </c>
      <c r="CC573" s="21">
        <f t="shared" si="303"/>
        <v>0</v>
      </c>
      <c r="CD573" s="21">
        <f t="shared" si="304"/>
        <v>0</v>
      </c>
      <c r="CE573" s="21">
        <f t="shared" si="305"/>
        <v>0</v>
      </c>
      <c r="CF573" s="21">
        <f t="shared" si="306"/>
        <v>66269.59</v>
      </c>
      <c r="CG573" s="21">
        <f t="shared" si="307"/>
        <v>115678.84</v>
      </c>
      <c r="CH573" s="21">
        <f t="shared" si="308"/>
        <v>3988.43</v>
      </c>
      <c r="CI573" s="21">
        <f t="shared" si="309"/>
        <v>25426.63</v>
      </c>
      <c r="CJ573" s="21">
        <f t="shared" si="310"/>
        <v>21851.5</v>
      </c>
      <c r="CK573" s="21">
        <f t="shared" si="311"/>
        <v>71247.88</v>
      </c>
      <c r="CL573" s="21">
        <f t="shared" si="312"/>
        <v>0</v>
      </c>
      <c r="CM573" s="21">
        <f t="shared" si="139"/>
        <v>0</v>
      </c>
      <c r="CN573" s="21">
        <f t="shared" si="139"/>
        <v>0</v>
      </c>
      <c r="CO573" s="21">
        <f t="shared" si="313"/>
        <v>0</v>
      </c>
      <c r="CP573" s="21">
        <f t="shared" si="140"/>
        <v>0</v>
      </c>
      <c r="CQ573" s="21">
        <f t="shared" si="140"/>
        <v>0</v>
      </c>
      <c r="CR573" s="23"/>
      <c r="CS573" s="23"/>
      <c r="CT573" s="23"/>
      <c r="CU573" s="21">
        <f t="shared" si="314"/>
        <v>0</v>
      </c>
      <c r="CV573" s="21">
        <f t="shared" si="315"/>
        <v>0</v>
      </c>
      <c r="CW573" s="21">
        <f t="shared" si="316"/>
        <v>0</v>
      </c>
      <c r="CX573" s="21">
        <f t="shared" si="317"/>
        <v>0</v>
      </c>
      <c r="CY573" s="21">
        <f t="shared" si="318"/>
        <v>0</v>
      </c>
      <c r="CZ573" s="21">
        <f t="shared" si="319"/>
        <v>0</v>
      </c>
      <c r="DA573" s="21">
        <f t="shared" si="320"/>
        <v>65953.710000000006</v>
      </c>
      <c r="DB573" s="21">
        <f t="shared" si="321"/>
        <v>69005.72</v>
      </c>
      <c r="DC573" s="21">
        <f t="shared" si="322"/>
        <v>72991.62</v>
      </c>
      <c r="DD573" s="21">
        <f t="shared" si="323"/>
        <v>22919.18</v>
      </c>
      <c r="DE573" s="21">
        <f t="shared" si="324"/>
        <v>22761.919999999998</v>
      </c>
      <c r="DF573" s="21">
        <f t="shared" si="325"/>
        <v>21790.12</v>
      </c>
      <c r="DG573" s="21">
        <f t="shared" si="326"/>
        <v>0</v>
      </c>
      <c r="DH573" s="21">
        <f t="shared" si="141"/>
        <v>0</v>
      </c>
      <c r="DI573" s="21">
        <f t="shared" si="141"/>
        <v>0</v>
      </c>
      <c r="DJ573" s="21">
        <f t="shared" si="327"/>
        <v>0</v>
      </c>
      <c r="DK573" s="21">
        <f t="shared" si="142"/>
        <v>0</v>
      </c>
      <c r="DL573" s="21">
        <f t="shared" si="142"/>
        <v>0</v>
      </c>
      <c r="DM573" s="23"/>
      <c r="DN573" s="23"/>
      <c r="DO573" s="23"/>
      <c r="DP573" s="21">
        <f t="shared" si="328"/>
        <v>0</v>
      </c>
      <c r="DQ573" s="21">
        <f t="shared" si="329"/>
        <v>0</v>
      </c>
      <c r="DR573" s="21">
        <f t="shared" si="330"/>
        <v>0</v>
      </c>
      <c r="DS573" s="21">
        <f t="shared" si="331"/>
        <v>0</v>
      </c>
      <c r="DT573" s="21">
        <f t="shared" si="332"/>
        <v>0</v>
      </c>
      <c r="DU573" s="21">
        <f t="shared" si="333"/>
        <v>0</v>
      </c>
      <c r="DV573" s="21">
        <f t="shared" si="334"/>
        <v>65993.149999999994</v>
      </c>
      <c r="DW573" s="21">
        <f t="shared" si="335"/>
        <v>69959.179999999993</v>
      </c>
      <c r="DX573" s="21">
        <f t="shared" si="336"/>
        <v>74682.33</v>
      </c>
      <c r="DY573" s="21">
        <f t="shared" si="337"/>
        <v>24293.61</v>
      </c>
      <c r="DZ573" s="21">
        <f t="shared" si="338"/>
        <v>24267.73</v>
      </c>
      <c r="EA573" s="21">
        <f t="shared" si="339"/>
        <v>23405.47</v>
      </c>
      <c r="EB573" s="21">
        <f t="shared" si="340"/>
        <v>0</v>
      </c>
      <c r="EC573" s="21">
        <f t="shared" si="143"/>
        <v>0</v>
      </c>
      <c r="ED573" s="21">
        <f t="shared" si="143"/>
        <v>0</v>
      </c>
      <c r="EE573" s="21">
        <f t="shared" si="341"/>
        <v>0</v>
      </c>
      <c r="EF573" s="21">
        <f t="shared" si="144"/>
        <v>0</v>
      </c>
      <c r="EG573" s="21">
        <f t="shared" si="144"/>
        <v>0</v>
      </c>
      <c r="EH573" s="23"/>
      <c r="EI573" s="23"/>
      <c r="EJ573" s="23"/>
      <c r="EK573" s="21">
        <f t="shared" si="342"/>
        <v>0</v>
      </c>
      <c r="EL573" s="21">
        <f t="shared" si="343"/>
        <v>0</v>
      </c>
      <c r="EM573" s="21">
        <f t="shared" si="344"/>
        <v>0</v>
      </c>
      <c r="EN573" s="21">
        <f t="shared" si="345"/>
        <v>0</v>
      </c>
      <c r="EO573" s="21">
        <f t="shared" si="346"/>
        <v>0</v>
      </c>
      <c r="EP573" s="21">
        <f t="shared" si="347"/>
        <v>0</v>
      </c>
      <c r="EQ573" s="21">
        <f t="shared" si="348"/>
        <v>0</v>
      </c>
      <c r="ER573" s="21">
        <f t="shared" si="349"/>
        <v>0</v>
      </c>
      <c r="ES573" s="21">
        <f t="shared" si="350"/>
        <v>0</v>
      </c>
      <c r="ET573" s="21">
        <f t="shared" si="351"/>
        <v>0</v>
      </c>
      <c r="EU573" s="21">
        <f t="shared" si="352"/>
        <v>0</v>
      </c>
      <c r="EV573" s="21">
        <f t="shared" si="353"/>
        <v>0</v>
      </c>
      <c r="EW573" s="21">
        <f t="shared" si="354"/>
        <v>0</v>
      </c>
      <c r="EX573" s="21">
        <f t="shared" si="145"/>
        <v>0</v>
      </c>
      <c r="EY573" s="21">
        <f t="shared" si="145"/>
        <v>0</v>
      </c>
      <c r="EZ573" s="21">
        <f t="shared" si="355"/>
        <v>0</v>
      </c>
      <c r="FA573" s="21">
        <f t="shared" si="146"/>
        <v>0</v>
      </c>
      <c r="FB573" s="21">
        <f t="shared" si="146"/>
        <v>0</v>
      </c>
      <c r="FC573" s="23"/>
      <c r="FD573" s="23"/>
      <c r="FE573" s="23"/>
      <c r="FF573" s="21">
        <f t="shared" si="356"/>
        <v>0</v>
      </c>
      <c r="FG573" s="21">
        <f t="shared" si="357"/>
        <v>0</v>
      </c>
      <c r="FH573" s="21">
        <f t="shared" si="358"/>
        <v>0</v>
      </c>
      <c r="FI573" s="21">
        <f t="shared" si="359"/>
        <v>0</v>
      </c>
      <c r="FJ573" s="21">
        <f t="shared" si="360"/>
        <v>0</v>
      </c>
      <c r="FK573" s="21">
        <f t="shared" si="361"/>
        <v>0</v>
      </c>
      <c r="FL573" s="21">
        <f t="shared" si="362"/>
        <v>67364.479999999996</v>
      </c>
      <c r="FM573" s="21">
        <f t="shared" si="363"/>
        <v>69052.14</v>
      </c>
      <c r="FN573" s="21">
        <f t="shared" si="364"/>
        <v>73072.69</v>
      </c>
      <c r="FO573" s="21">
        <f t="shared" si="365"/>
        <v>19903.86</v>
      </c>
      <c r="FP573" s="21">
        <f t="shared" si="366"/>
        <v>18228.14</v>
      </c>
      <c r="FQ573" s="21">
        <f t="shared" si="367"/>
        <v>17605.48</v>
      </c>
      <c r="FR573" s="21">
        <f t="shared" si="368"/>
        <v>0</v>
      </c>
      <c r="FS573" s="21">
        <f t="shared" si="147"/>
        <v>0</v>
      </c>
      <c r="FT573" s="21">
        <f t="shared" si="147"/>
        <v>0</v>
      </c>
      <c r="FU573" s="21">
        <f t="shared" si="369"/>
        <v>0</v>
      </c>
      <c r="FV573" s="21">
        <f t="shared" si="148"/>
        <v>0</v>
      </c>
      <c r="FW573" s="21">
        <f t="shared" si="148"/>
        <v>0</v>
      </c>
      <c r="FX573" s="23"/>
      <c r="FY573" s="23"/>
      <c r="FZ573" s="23"/>
      <c r="GA573" s="21">
        <f t="shared" si="371"/>
        <v>0</v>
      </c>
      <c r="GB573" s="21">
        <f t="shared" si="372"/>
        <v>0</v>
      </c>
      <c r="GC573" s="21">
        <f t="shared" si="373"/>
        <v>0</v>
      </c>
      <c r="GD573" s="21">
        <f t="shared" si="374"/>
        <v>0</v>
      </c>
      <c r="GE573" s="21">
        <f t="shared" si="375"/>
        <v>0</v>
      </c>
      <c r="GF573" s="21">
        <f t="shared" si="376"/>
        <v>0</v>
      </c>
      <c r="GG573" s="21">
        <f t="shared" si="377"/>
        <v>0</v>
      </c>
      <c r="GH573" s="21">
        <f t="shared" si="378"/>
        <v>0</v>
      </c>
      <c r="GI573" s="21">
        <f t="shared" si="379"/>
        <v>0</v>
      </c>
      <c r="GJ573" s="21">
        <f t="shared" si="380"/>
        <v>0</v>
      </c>
      <c r="GK573" s="21">
        <f t="shared" si="381"/>
        <v>0</v>
      </c>
      <c r="GL573" s="21">
        <f t="shared" si="382"/>
        <v>0</v>
      </c>
      <c r="GM573" s="21">
        <f t="shared" si="383"/>
        <v>0</v>
      </c>
      <c r="GN573" s="21">
        <f t="shared" si="150"/>
        <v>0</v>
      </c>
      <c r="GO573" s="21">
        <f t="shared" si="150"/>
        <v>0</v>
      </c>
      <c r="GP573" s="21">
        <f t="shared" si="384"/>
        <v>0</v>
      </c>
      <c r="GQ573" s="21">
        <f t="shared" si="151"/>
        <v>0</v>
      </c>
      <c r="GR573" s="21">
        <f t="shared" si="151"/>
        <v>0</v>
      </c>
      <c r="GS573" s="23"/>
      <c r="GT573" s="23"/>
      <c r="GU573" s="23"/>
      <c r="GV573" s="21">
        <f t="shared" si="385"/>
        <v>0</v>
      </c>
      <c r="GW573" s="21">
        <f t="shared" si="386"/>
        <v>0</v>
      </c>
      <c r="GX573" s="21">
        <f t="shared" si="387"/>
        <v>0</v>
      </c>
      <c r="GY573" s="21">
        <f t="shared" si="388"/>
        <v>0</v>
      </c>
      <c r="GZ573" s="21">
        <f t="shared" si="389"/>
        <v>0</v>
      </c>
      <c r="HA573" s="21">
        <f t="shared" si="390"/>
        <v>0</v>
      </c>
      <c r="HB573" s="21">
        <f t="shared" si="391"/>
        <v>65945.02</v>
      </c>
      <c r="HC573" s="21">
        <f t="shared" si="392"/>
        <v>68944.11</v>
      </c>
      <c r="HD573" s="21">
        <f t="shared" si="393"/>
        <v>72882.16</v>
      </c>
      <c r="HE573" s="21">
        <f t="shared" si="394"/>
        <v>20999.34</v>
      </c>
      <c r="HF573" s="21">
        <f t="shared" si="395"/>
        <v>20953.939999999999</v>
      </c>
      <c r="HG573" s="21">
        <f t="shared" si="396"/>
        <v>20154.93</v>
      </c>
      <c r="HH573" s="21">
        <f t="shared" si="397"/>
        <v>0</v>
      </c>
      <c r="HI573" s="21">
        <f t="shared" si="152"/>
        <v>0</v>
      </c>
      <c r="HJ573" s="21">
        <f t="shared" si="152"/>
        <v>0</v>
      </c>
      <c r="HK573" s="21">
        <f t="shared" si="398"/>
        <v>0</v>
      </c>
      <c r="HL573" s="21">
        <f t="shared" si="153"/>
        <v>0</v>
      </c>
      <c r="HM573" s="21">
        <f t="shared" si="153"/>
        <v>0</v>
      </c>
      <c r="HN573" s="23"/>
      <c r="HO573" s="23"/>
      <c r="HP573" s="23"/>
      <c r="HQ573" s="21">
        <f t="shared" si="399"/>
        <v>0</v>
      </c>
      <c r="HR573" s="21">
        <f t="shared" si="400"/>
        <v>0</v>
      </c>
      <c r="HS573" s="21">
        <f t="shared" si="401"/>
        <v>0</v>
      </c>
      <c r="HT573" s="21">
        <f t="shared" si="402"/>
        <v>0</v>
      </c>
      <c r="HU573" s="21">
        <f t="shared" si="403"/>
        <v>0</v>
      </c>
      <c r="HV573" s="21">
        <f t="shared" si="404"/>
        <v>0</v>
      </c>
      <c r="HW573" s="21">
        <f t="shared" si="405"/>
        <v>67780.14</v>
      </c>
      <c r="HX573" s="21">
        <f t="shared" si="406"/>
        <v>69714.12</v>
      </c>
      <c r="HY573" s="21">
        <f t="shared" si="407"/>
        <v>74247.149999999994</v>
      </c>
      <c r="HZ573" s="21">
        <f t="shared" si="408"/>
        <v>25001.67</v>
      </c>
      <c r="IA573" s="21">
        <f t="shared" si="409"/>
        <v>20364.97</v>
      </c>
      <c r="IB573" s="21">
        <f t="shared" si="410"/>
        <v>19351.689999999999</v>
      </c>
      <c r="IC573" s="21">
        <f t="shared" si="411"/>
        <v>0</v>
      </c>
      <c r="ID573" s="21">
        <f t="shared" si="154"/>
        <v>0</v>
      </c>
      <c r="IE573" s="21">
        <f t="shared" si="154"/>
        <v>0</v>
      </c>
      <c r="IF573" s="21">
        <f t="shared" si="412"/>
        <v>0</v>
      </c>
      <c r="IG573" s="21">
        <f t="shared" si="155"/>
        <v>0</v>
      </c>
      <c r="IH573" s="21">
        <f t="shared" si="155"/>
        <v>0</v>
      </c>
      <c r="II573" s="23"/>
      <c r="IJ573" s="23"/>
      <c r="IK573" s="23"/>
      <c r="IL573" s="21">
        <f t="shared" si="413"/>
        <v>0</v>
      </c>
      <c r="IM573" s="21">
        <f t="shared" si="414"/>
        <v>0</v>
      </c>
      <c r="IN573" s="21">
        <f t="shared" si="415"/>
        <v>0</v>
      </c>
      <c r="IO573" s="21">
        <f t="shared" si="416"/>
        <v>0</v>
      </c>
      <c r="IP573" s="21">
        <f t="shared" si="417"/>
        <v>0</v>
      </c>
      <c r="IQ573" s="21">
        <f t="shared" si="418"/>
        <v>0</v>
      </c>
      <c r="IR573" s="21">
        <f t="shared" si="419"/>
        <v>65975.210000000006</v>
      </c>
      <c r="IS573" s="21">
        <f t="shared" si="420"/>
        <v>69205.45</v>
      </c>
      <c r="IT573" s="21">
        <f t="shared" si="421"/>
        <v>73345.48</v>
      </c>
      <c r="IU573" s="21">
        <f t="shared" si="422"/>
        <v>21699.53</v>
      </c>
      <c r="IV573" s="21">
        <f t="shared" si="423"/>
        <v>18980.12</v>
      </c>
      <c r="IW573" s="21">
        <f t="shared" si="424"/>
        <v>18004.009999999998</v>
      </c>
      <c r="IX573" s="21">
        <f t="shared" si="425"/>
        <v>0</v>
      </c>
      <c r="IY573" s="21">
        <f t="shared" si="156"/>
        <v>0</v>
      </c>
      <c r="IZ573" s="21">
        <f t="shared" si="156"/>
        <v>0</v>
      </c>
      <c r="JA573" s="21">
        <f t="shared" si="426"/>
        <v>0</v>
      </c>
      <c r="JB573" s="21">
        <f t="shared" si="157"/>
        <v>0</v>
      </c>
      <c r="JC573" s="21">
        <f t="shared" si="157"/>
        <v>0</v>
      </c>
      <c r="JD573" s="23"/>
      <c r="JE573" s="23"/>
      <c r="JF573" s="23"/>
      <c r="JG573" s="21">
        <f t="shared" si="427"/>
        <v>0</v>
      </c>
      <c r="JH573" s="21">
        <f t="shared" si="428"/>
        <v>0</v>
      </c>
      <c r="JI573" s="21">
        <f t="shared" si="429"/>
        <v>0</v>
      </c>
      <c r="JJ573" s="21">
        <f t="shared" si="430"/>
        <v>0</v>
      </c>
      <c r="JK573" s="21">
        <f t="shared" si="431"/>
        <v>0</v>
      </c>
      <c r="JL573" s="21">
        <f t="shared" si="432"/>
        <v>0</v>
      </c>
      <c r="JM573" s="21">
        <f t="shared" si="433"/>
        <v>65979.740000000005</v>
      </c>
      <c r="JN573" s="21">
        <f t="shared" si="434"/>
        <v>69008.39</v>
      </c>
      <c r="JO573" s="21">
        <f t="shared" si="435"/>
        <v>72993.899999999994</v>
      </c>
      <c r="JP573" s="21">
        <f t="shared" si="436"/>
        <v>29666.28</v>
      </c>
      <c r="JQ573" s="21">
        <f t="shared" si="437"/>
        <v>26610.31</v>
      </c>
      <c r="JR573" s="21">
        <f t="shared" si="438"/>
        <v>26021.439999999999</v>
      </c>
      <c r="JS573" s="21">
        <f t="shared" si="439"/>
        <v>0</v>
      </c>
      <c r="JT573" s="21">
        <f t="shared" si="158"/>
        <v>0</v>
      </c>
      <c r="JU573" s="21">
        <f t="shared" si="158"/>
        <v>0</v>
      </c>
      <c r="JV573" s="21">
        <f t="shared" si="440"/>
        <v>0</v>
      </c>
      <c r="JW573" s="21">
        <f t="shared" si="159"/>
        <v>0</v>
      </c>
      <c r="JX573" s="21">
        <f t="shared" si="159"/>
        <v>0</v>
      </c>
      <c r="JY573" s="23"/>
      <c r="JZ573" s="23"/>
      <c r="KA573" s="23"/>
      <c r="KB573" s="21">
        <f t="shared" si="441"/>
        <v>0</v>
      </c>
      <c r="KC573" s="21">
        <f t="shared" si="442"/>
        <v>0</v>
      </c>
      <c r="KD573" s="21">
        <f t="shared" si="443"/>
        <v>0</v>
      </c>
      <c r="KE573" s="21">
        <f t="shared" si="444"/>
        <v>0</v>
      </c>
      <c r="KF573" s="21">
        <f t="shared" si="445"/>
        <v>0</v>
      </c>
      <c r="KG573" s="21">
        <f t="shared" si="446"/>
        <v>0</v>
      </c>
      <c r="KH573" s="21">
        <f t="shared" si="447"/>
        <v>66020.22</v>
      </c>
      <c r="KI573" s="21">
        <f t="shared" si="448"/>
        <v>69775.19</v>
      </c>
      <c r="KJ573" s="21">
        <f t="shared" si="449"/>
        <v>74355.399999999994</v>
      </c>
      <c r="KK573" s="21">
        <f t="shared" si="450"/>
        <v>20844.830000000002</v>
      </c>
      <c r="KL573" s="21">
        <f t="shared" si="451"/>
        <v>18222.419999999998</v>
      </c>
      <c r="KM573" s="21">
        <f t="shared" si="452"/>
        <v>17338.740000000002</v>
      </c>
      <c r="KN573" s="21">
        <f t="shared" si="453"/>
        <v>0</v>
      </c>
      <c r="KO573" s="21">
        <f t="shared" si="160"/>
        <v>0</v>
      </c>
      <c r="KP573" s="21">
        <f t="shared" si="160"/>
        <v>0</v>
      </c>
      <c r="KQ573" s="21">
        <f t="shared" si="454"/>
        <v>0</v>
      </c>
      <c r="KR573" s="21">
        <f t="shared" si="161"/>
        <v>0</v>
      </c>
      <c r="KS573" s="21">
        <f t="shared" si="161"/>
        <v>0</v>
      </c>
      <c r="KT573" s="23"/>
      <c r="KU573" s="23"/>
      <c r="KV573" s="23"/>
      <c r="KW573" s="21">
        <f t="shared" si="455"/>
        <v>0</v>
      </c>
      <c r="KX573" s="21">
        <f t="shared" si="456"/>
        <v>0</v>
      </c>
      <c r="KY573" s="21">
        <f t="shared" si="457"/>
        <v>0</v>
      </c>
      <c r="KZ573" s="21">
        <f t="shared" si="458"/>
        <v>0</v>
      </c>
      <c r="LA573" s="21">
        <f t="shared" si="459"/>
        <v>0</v>
      </c>
      <c r="LB573" s="21">
        <f t="shared" si="460"/>
        <v>0</v>
      </c>
      <c r="LC573" s="21">
        <f t="shared" si="461"/>
        <v>66004.97</v>
      </c>
      <c r="LD573" s="21">
        <f t="shared" si="462"/>
        <v>69301.119999999995</v>
      </c>
      <c r="LE573" s="21">
        <f t="shared" si="463"/>
        <v>73515.199999999997</v>
      </c>
      <c r="LF573" s="21">
        <f t="shared" si="464"/>
        <v>18923.11</v>
      </c>
      <c r="LG573" s="21">
        <f t="shared" si="465"/>
        <v>16505.11</v>
      </c>
      <c r="LH573" s="21">
        <f t="shared" si="466"/>
        <v>15911.48</v>
      </c>
      <c r="LI573" s="21">
        <f t="shared" si="467"/>
        <v>0</v>
      </c>
      <c r="LJ573" s="21">
        <f t="shared" si="162"/>
        <v>0</v>
      </c>
      <c r="LK573" s="21">
        <f t="shared" si="162"/>
        <v>0</v>
      </c>
      <c r="LL573" s="21">
        <f t="shared" si="468"/>
        <v>0</v>
      </c>
      <c r="LM573" s="21">
        <f t="shared" si="163"/>
        <v>0</v>
      </c>
      <c r="LN573" s="21">
        <f t="shared" si="163"/>
        <v>0</v>
      </c>
      <c r="LO573" s="23"/>
      <c r="LP573" s="23"/>
      <c r="LQ573" s="23"/>
      <c r="LR573" s="21">
        <f t="shared" si="469"/>
        <v>0</v>
      </c>
      <c r="LS573" s="21">
        <f t="shared" si="470"/>
        <v>0</v>
      </c>
      <c r="LT573" s="21">
        <f t="shared" si="471"/>
        <v>0</v>
      </c>
      <c r="LU573" s="21">
        <f t="shared" si="472"/>
        <v>0</v>
      </c>
      <c r="LV573" s="21">
        <f t="shared" si="473"/>
        <v>0</v>
      </c>
      <c r="LW573" s="21">
        <f t="shared" si="474"/>
        <v>0</v>
      </c>
      <c r="LX573" s="21">
        <f t="shared" si="475"/>
        <v>65985.09</v>
      </c>
      <c r="LY573" s="21">
        <f t="shared" si="476"/>
        <v>69305.08</v>
      </c>
      <c r="LZ573" s="21">
        <f t="shared" si="477"/>
        <v>73521.460000000006</v>
      </c>
      <c r="MA573" s="21">
        <f t="shared" si="478"/>
        <v>25018.87</v>
      </c>
      <c r="MB573" s="21">
        <f t="shared" si="479"/>
        <v>23127.599999999999</v>
      </c>
      <c r="MC573" s="21">
        <f t="shared" si="480"/>
        <v>22379.48</v>
      </c>
      <c r="MD573" s="21">
        <f t="shared" si="481"/>
        <v>0</v>
      </c>
      <c r="ME573" s="21">
        <f t="shared" si="164"/>
        <v>0</v>
      </c>
      <c r="MF573" s="21">
        <f t="shared" si="164"/>
        <v>0</v>
      </c>
      <c r="MG573" s="21">
        <f t="shared" si="482"/>
        <v>0</v>
      </c>
      <c r="MH573" s="21">
        <f t="shared" si="165"/>
        <v>0</v>
      </c>
      <c r="MI573" s="21">
        <f t="shared" si="165"/>
        <v>0</v>
      </c>
      <c r="MJ573" s="23"/>
      <c r="MK573" s="23"/>
      <c r="ML573" s="23"/>
      <c r="MM573" s="21">
        <f t="shared" si="483"/>
        <v>0</v>
      </c>
      <c r="MN573" s="21">
        <f t="shared" si="484"/>
        <v>0</v>
      </c>
      <c r="MO573" s="21">
        <f t="shared" si="485"/>
        <v>0</v>
      </c>
      <c r="MP573" s="21">
        <f t="shared" si="486"/>
        <v>0</v>
      </c>
      <c r="MQ573" s="21">
        <f t="shared" si="487"/>
        <v>0</v>
      </c>
      <c r="MR573" s="21">
        <f t="shared" si="488"/>
        <v>0</v>
      </c>
      <c r="MS573" s="21">
        <f t="shared" si="489"/>
        <v>65996.12</v>
      </c>
      <c r="MT573" s="21">
        <f t="shared" si="490"/>
        <v>69619.91</v>
      </c>
      <c r="MU573" s="21">
        <f t="shared" si="491"/>
        <v>74080.44</v>
      </c>
      <c r="MV573" s="21">
        <f t="shared" si="492"/>
        <v>29203.14</v>
      </c>
      <c r="MW573" s="21">
        <f t="shared" si="493"/>
        <v>26229.67</v>
      </c>
      <c r="MX573" s="21">
        <f t="shared" si="494"/>
        <v>24876.48</v>
      </c>
      <c r="MY573" s="21">
        <f t="shared" si="495"/>
        <v>0</v>
      </c>
      <c r="MZ573" s="21">
        <f t="shared" si="166"/>
        <v>0</v>
      </c>
      <c r="NA573" s="21">
        <f t="shared" si="166"/>
        <v>0</v>
      </c>
      <c r="NB573" s="21">
        <f t="shared" si="496"/>
        <v>0</v>
      </c>
      <c r="NC573" s="21">
        <f t="shared" si="167"/>
        <v>0</v>
      </c>
      <c r="ND573" s="21">
        <f t="shared" si="167"/>
        <v>0</v>
      </c>
      <c r="NE573" s="23"/>
      <c r="NF573" s="23"/>
      <c r="NG573" s="23"/>
      <c r="NH573" s="21">
        <f t="shared" si="497"/>
        <v>0</v>
      </c>
      <c r="NI573" s="21">
        <f t="shared" si="498"/>
        <v>0</v>
      </c>
      <c r="NJ573" s="21">
        <f t="shared" si="499"/>
        <v>0</v>
      </c>
      <c r="NK573" s="21">
        <f t="shared" si="500"/>
        <v>0</v>
      </c>
      <c r="NL573" s="21">
        <f t="shared" si="501"/>
        <v>0</v>
      </c>
      <c r="NM573" s="21">
        <f t="shared" si="502"/>
        <v>0</v>
      </c>
      <c r="NN573" s="21">
        <f t="shared" si="503"/>
        <v>65956.34</v>
      </c>
      <c r="NO573" s="21">
        <f t="shared" si="504"/>
        <v>68864.44</v>
      </c>
      <c r="NP573" s="21">
        <f t="shared" si="505"/>
        <v>72740.47</v>
      </c>
      <c r="NQ573" s="21">
        <f t="shared" si="506"/>
        <v>15170.77</v>
      </c>
      <c r="NR573" s="21">
        <f t="shared" si="507"/>
        <v>16734.34</v>
      </c>
      <c r="NS573" s="21">
        <f t="shared" si="508"/>
        <v>15989.85</v>
      </c>
      <c r="NT573" s="21">
        <f t="shared" si="509"/>
        <v>0</v>
      </c>
      <c r="NU573" s="21">
        <f t="shared" si="168"/>
        <v>0</v>
      </c>
      <c r="NV573" s="21">
        <f t="shared" si="168"/>
        <v>0</v>
      </c>
      <c r="NW573" s="21">
        <f t="shared" si="510"/>
        <v>0</v>
      </c>
      <c r="NX573" s="21">
        <f t="shared" si="169"/>
        <v>0</v>
      </c>
      <c r="NY573" s="21">
        <f t="shared" si="169"/>
        <v>0</v>
      </c>
      <c r="NZ573" s="23"/>
      <c r="OA573" s="23"/>
      <c r="OB573" s="23"/>
      <c r="OC573" s="21">
        <f t="shared" si="511"/>
        <v>0</v>
      </c>
      <c r="OD573" s="21">
        <f t="shared" si="512"/>
        <v>0</v>
      </c>
      <c r="OE573" s="21">
        <f t="shared" si="513"/>
        <v>0</v>
      </c>
      <c r="OF573" s="21">
        <f t="shared" si="514"/>
        <v>0</v>
      </c>
      <c r="OG573" s="21">
        <f t="shared" si="515"/>
        <v>0</v>
      </c>
      <c r="OH573" s="21">
        <f t="shared" si="516"/>
        <v>0</v>
      </c>
      <c r="OI573" s="21">
        <f t="shared" si="517"/>
        <v>65987.22</v>
      </c>
      <c r="OJ573" s="21">
        <f t="shared" si="518"/>
        <v>69741.679999999993</v>
      </c>
      <c r="OK573" s="21">
        <f t="shared" si="519"/>
        <v>74296.78</v>
      </c>
      <c r="OL573" s="21">
        <f t="shared" si="520"/>
        <v>26533.05</v>
      </c>
      <c r="OM573" s="21">
        <f t="shared" si="521"/>
        <v>24536.44</v>
      </c>
      <c r="ON573" s="21">
        <f t="shared" si="522"/>
        <v>23648.3</v>
      </c>
      <c r="OO573" s="21">
        <f t="shared" si="523"/>
        <v>0</v>
      </c>
      <c r="OP573" s="21">
        <f t="shared" si="170"/>
        <v>0</v>
      </c>
      <c r="OQ573" s="21">
        <f t="shared" si="170"/>
        <v>0</v>
      </c>
      <c r="OR573" s="21">
        <f t="shared" si="524"/>
        <v>0</v>
      </c>
      <c r="OS573" s="21">
        <f t="shared" si="171"/>
        <v>0</v>
      </c>
      <c r="OT573" s="21">
        <f t="shared" si="171"/>
        <v>0</v>
      </c>
      <c r="OU573" s="23"/>
      <c r="OV573" s="23"/>
      <c r="OW573" s="23"/>
      <c r="OX573" s="21">
        <f t="shared" si="525"/>
        <v>0</v>
      </c>
      <c r="OY573" s="21">
        <f t="shared" si="526"/>
        <v>0</v>
      </c>
      <c r="OZ573" s="21">
        <f t="shared" si="527"/>
        <v>0</v>
      </c>
      <c r="PA573" s="21">
        <f t="shared" si="528"/>
        <v>0</v>
      </c>
      <c r="PB573" s="21">
        <f t="shared" si="529"/>
        <v>0</v>
      </c>
      <c r="PC573" s="21">
        <f t="shared" si="530"/>
        <v>0</v>
      </c>
      <c r="PD573" s="21">
        <f t="shared" si="531"/>
        <v>65981.960000000006</v>
      </c>
      <c r="PE573" s="21">
        <f t="shared" si="532"/>
        <v>69317.75</v>
      </c>
      <c r="PF573" s="21">
        <f t="shared" si="533"/>
        <v>73541.429999999993</v>
      </c>
      <c r="PG573" s="21">
        <f t="shared" si="534"/>
        <v>21033.72</v>
      </c>
      <c r="PH573" s="21">
        <f t="shared" si="535"/>
        <v>19181.34</v>
      </c>
      <c r="PI573" s="21">
        <f t="shared" si="536"/>
        <v>18543.88</v>
      </c>
      <c r="PJ573" s="21">
        <f t="shared" si="537"/>
        <v>0</v>
      </c>
      <c r="PK573" s="21">
        <f t="shared" si="172"/>
        <v>0</v>
      </c>
      <c r="PL573" s="21">
        <f t="shared" si="172"/>
        <v>0</v>
      </c>
      <c r="PM573" s="21">
        <f t="shared" si="538"/>
        <v>0</v>
      </c>
      <c r="PN573" s="21">
        <f t="shared" si="173"/>
        <v>0</v>
      </c>
      <c r="PO573" s="21">
        <f t="shared" si="173"/>
        <v>0</v>
      </c>
      <c r="PP573" s="23"/>
      <c r="PQ573" s="23"/>
      <c r="PR573" s="23"/>
      <c r="PS573" s="21">
        <f t="shared" si="539"/>
        <v>0</v>
      </c>
      <c r="PT573" s="21">
        <f t="shared" si="540"/>
        <v>0</v>
      </c>
      <c r="PU573" s="21">
        <f t="shared" si="541"/>
        <v>0</v>
      </c>
      <c r="PV573" s="21">
        <f t="shared" si="542"/>
        <v>0</v>
      </c>
      <c r="PW573" s="21">
        <f t="shared" si="543"/>
        <v>0</v>
      </c>
      <c r="PX573" s="21">
        <f t="shared" si="544"/>
        <v>0</v>
      </c>
      <c r="PY573" s="21">
        <f t="shared" si="545"/>
        <v>66013.91</v>
      </c>
      <c r="PZ573" s="21">
        <f t="shared" si="546"/>
        <v>69797.25</v>
      </c>
      <c r="QA573" s="21">
        <f t="shared" si="547"/>
        <v>74393.78</v>
      </c>
      <c r="QB573" s="21">
        <f t="shared" si="548"/>
        <v>24012.9</v>
      </c>
      <c r="QC573" s="21">
        <f t="shared" si="549"/>
        <v>22092.43</v>
      </c>
      <c r="QD573" s="21">
        <f t="shared" si="550"/>
        <v>21265.91</v>
      </c>
      <c r="QE573" s="21">
        <f t="shared" si="551"/>
        <v>0</v>
      </c>
      <c r="QF573" s="21">
        <f t="shared" si="174"/>
        <v>0</v>
      </c>
      <c r="QG573" s="21">
        <f t="shared" si="174"/>
        <v>0</v>
      </c>
      <c r="QH573" s="21">
        <f t="shared" si="552"/>
        <v>0</v>
      </c>
      <c r="QI573" s="21">
        <f t="shared" si="175"/>
        <v>0</v>
      </c>
      <c r="QJ573" s="21">
        <f t="shared" si="175"/>
        <v>0</v>
      </c>
      <c r="QK573" s="23"/>
      <c r="QL573" s="23"/>
      <c r="QM573" s="23"/>
      <c r="QN573" s="21">
        <f t="shared" si="553"/>
        <v>0</v>
      </c>
      <c r="QO573" s="21">
        <f t="shared" si="554"/>
        <v>0</v>
      </c>
      <c r="QP573" s="21">
        <f t="shared" si="555"/>
        <v>0</v>
      </c>
      <c r="QQ573" s="21">
        <f t="shared" si="556"/>
        <v>0</v>
      </c>
      <c r="QR573" s="21">
        <f t="shared" si="557"/>
        <v>0</v>
      </c>
      <c r="QS573" s="21">
        <f t="shared" si="558"/>
        <v>0</v>
      </c>
      <c r="QT573" s="21">
        <f t="shared" si="559"/>
        <v>65968.08</v>
      </c>
      <c r="QU573" s="21">
        <f t="shared" si="560"/>
        <v>69165.320000000007</v>
      </c>
      <c r="QV573" s="21">
        <f t="shared" si="561"/>
        <v>73273.929999999993</v>
      </c>
      <c r="QW573" s="21">
        <f t="shared" si="562"/>
        <v>20724.29</v>
      </c>
      <c r="QX573" s="21">
        <f t="shared" si="563"/>
        <v>20615.669999999998</v>
      </c>
      <c r="QY573" s="21">
        <f t="shared" si="564"/>
        <v>19537.21</v>
      </c>
      <c r="QZ573" s="21">
        <f t="shared" si="565"/>
        <v>0</v>
      </c>
      <c r="RA573" s="21">
        <f t="shared" si="176"/>
        <v>0</v>
      </c>
      <c r="RB573" s="21">
        <f t="shared" si="176"/>
        <v>0</v>
      </c>
      <c r="RC573" s="21">
        <f t="shared" si="566"/>
        <v>0</v>
      </c>
      <c r="RD573" s="21">
        <f t="shared" si="177"/>
        <v>0</v>
      </c>
      <c r="RE573" s="21">
        <f t="shared" si="177"/>
        <v>0</v>
      </c>
      <c r="RF573" s="23"/>
      <c r="RG573" s="23"/>
      <c r="RH573" s="23"/>
      <c r="RI573" s="21">
        <f t="shared" si="567"/>
        <v>0</v>
      </c>
      <c r="RJ573" s="21">
        <f t="shared" si="568"/>
        <v>0</v>
      </c>
      <c r="RK573" s="21">
        <f t="shared" si="569"/>
        <v>0</v>
      </c>
      <c r="RL573" s="21">
        <f t="shared" si="570"/>
        <v>0</v>
      </c>
      <c r="RM573" s="21">
        <f t="shared" si="571"/>
        <v>0</v>
      </c>
      <c r="RN573" s="21">
        <f t="shared" si="572"/>
        <v>0</v>
      </c>
      <c r="RO573" s="21">
        <f t="shared" si="573"/>
        <v>65970.759999999995</v>
      </c>
      <c r="RP573" s="21">
        <f t="shared" si="574"/>
        <v>69458.81</v>
      </c>
      <c r="RQ573" s="21">
        <f t="shared" si="575"/>
        <v>73794.240000000005</v>
      </c>
      <c r="RR573" s="21">
        <f t="shared" si="576"/>
        <v>14139.37</v>
      </c>
      <c r="RS573" s="21">
        <f t="shared" si="577"/>
        <v>15247.39</v>
      </c>
      <c r="RT573" s="21">
        <f t="shared" si="578"/>
        <v>14425.56</v>
      </c>
      <c r="RU573" s="21">
        <f t="shared" si="579"/>
        <v>0</v>
      </c>
      <c r="RV573" s="21">
        <f t="shared" si="178"/>
        <v>0</v>
      </c>
      <c r="RW573" s="21">
        <f t="shared" si="178"/>
        <v>0</v>
      </c>
      <c r="RX573" s="21">
        <f t="shared" si="580"/>
        <v>0</v>
      </c>
      <c r="RY573" s="21">
        <f t="shared" si="179"/>
        <v>0</v>
      </c>
      <c r="RZ573" s="21">
        <f t="shared" si="179"/>
        <v>0</v>
      </c>
      <c r="SA573" s="23"/>
      <c r="SB573" s="23"/>
      <c r="SC573" s="23"/>
      <c r="SD573" s="21">
        <f t="shared" si="581"/>
        <v>0</v>
      </c>
      <c r="SE573" s="21">
        <f t="shared" si="582"/>
        <v>0</v>
      </c>
      <c r="SF573" s="21">
        <f t="shared" si="583"/>
        <v>0</v>
      </c>
      <c r="SG573" s="21">
        <f t="shared" si="584"/>
        <v>0</v>
      </c>
      <c r="SH573" s="21">
        <f t="shared" si="585"/>
        <v>0</v>
      </c>
      <c r="SI573" s="21">
        <f t="shared" si="586"/>
        <v>0</v>
      </c>
      <c r="SJ573" s="21">
        <f t="shared" si="587"/>
        <v>68679.55</v>
      </c>
      <c r="SK573" s="21">
        <f t="shared" si="588"/>
        <v>68413.36</v>
      </c>
      <c r="SL573" s="21">
        <f t="shared" si="589"/>
        <v>71937.740000000005</v>
      </c>
      <c r="SM573" s="21">
        <f t="shared" si="590"/>
        <v>21816.75</v>
      </c>
      <c r="SN573" s="21">
        <f t="shared" si="591"/>
        <v>18785.75</v>
      </c>
      <c r="SO573" s="21">
        <f t="shared" si="592"/>
        <v>17926.86</v>
      </c>
      <c r="SP573" s="21">
        <f t="shared" si="593"/>
        <v>0</v>
      </c>
      <c r="SQ573" s="21">
        <f t="shared" si="180"/>
        <v>0</v>
      </c>
      <c r="SR573" s="21">
        <f t="shared" si="180"/>
        <v>0</v>
      </c>
      <c r="SS573" s="21">
        <f t="shared" si="594"/>
        <v>0</v>
      </c>
      <c r="ST573" s="21">
        <f t="shared" si="181"/>
        <v>0</v>
      </c>
      <c r="SU573" s="21">
        <f t="shared" si="181"/>
        <v>0</v>
      </c>
      <c r="SV573" s="23"/>
      <c r="SW573" s="23"/>
      <c r="SX573" s="23"/>
      <c r="SY573" s="21">
        <f t="shared" si="596"/>
        <v>0</v>
      </c>
      <c r="SZ573" s="21">
        <f t="shared" si="597"/>
        <v>0</v>
      </c>
      <c r="TA573" s="21">
        <f t="shared" si="598"/>
        <v>0</v>
      </c>
      <c r="TB573" s="21">
        <f t="shared" si="599"/>
        <v>0</v>
      </c>
      <c r="TC573" s="21">
        <f t="shared" si="600"/>
        <v>0</v>
      </c>
      <c r="TD573" s="21">
        <f t="shared" si="601"/>
        <v>0</v>
      </c>
      <c r="TE573" s="21">
        <f t="shared" si="602"/>
        <v>70574.61</v>
      </c>
      <c r="TF573" s="21">
        <f t="shared" si="603"/>
        <v>69787.81</v>
      </c>
      <c r="TG573" s="21">
        <f t="shared" si="604"/>
        <v>74377.87</v>
      </c>
      <c r="TH573" s="21">
        <f t="shared" si="605"/>
        <v>23330.15</v>
      </c>
      <c r="TI573" s="21">
        <f t="shared" si="606"/>
        <v>19897.669999999998</v>
      </c>
      <c r="TJ573" s="21">
        <f t="shared" si="607"/>
        <v>19167.64</v>
      </c>
      <c r="TK573" s="21">
        <f t="shared" si="608"/>
        <v>0</v>
      </c>
      <c r="TL573" s="21">
        <f t="shared" si="182"/>
        <v>0</v>
      </c>
      <c r="TM573" s="21">
        <f t="shared" si="182"/>
        <v>0</v>
      </c>
      <c r="TN573" s="21">
        <f t="shared" si="609"/>
        <v>0</v>
      </c>
      <c r="TO573" s="21">
        <f t="shared" si="183"/>
        <v>0</v>
      </c>
      <c r="TP573" s="21">
        <f t="shared" si="183"/>
        <v>0</v>
      </c>
      <c r="TQ573" s="23"/>
      <c r="TR573" s="23"/>
      <c r="TS573" s="23"/>
      <c r="TT573" s="21">
        <f t="shared" si="610"/>
        <v>0</v>
      </c>
      <c r="TU573" s="21">
        <f t="shared" si="611"/>
        <v>0</v>
      </c>
      <c r="TV573" s="21">
        <f t="shared" si="612"/>
        <v>0</v>
      </c>
      <c r="TW573" s="21">
        <f t="shared" si="613"/>
        <v>0</v>
      </c>
      <c r="TX573" s="21">
        <f t="shared" si="614"/>
        <v>0</v>
      </c>
      <c r="TY573" s="21">
        <f t="shared" si="615"/>
        <v>0</v>
      </c>
      <c r="TZ573" s="21">
        <f t="shared" si="616"/>
        <v>70925.919999999998</v>
      </c>
      <c r="UA573" s="21">
        <f t="shared" si="617"/>
        <v>69459.64</v>
      </c>
      <c r="UB573" s="21">
        <f t="shared" si="618"/>
        <v>73796.47</v>
      </c>
      <c r="UC573" s="21">
        <f t="shared" si="619"/>
        <v>23948.65</v>
      </c>
      <c r="UD573" s="21">
        <f t="shared" si="620"/>
        <v>21073.7</v>
      </c>
      <c r="UE573" s="21">
        <f t="shared" si="621"/>
        <v>20091.490000000002</v>
      </c>
      <c r="UF573" s="21">
        <f t="shared" si="622"/>
        <v>0</v>
      </c>
      <c r="UG573" s="21">
        <f t="shared" si="184"/>
        <v>0</v>
      </c>
      <c r="UH573" s="21">
        <f t="shared" si="184"/>
        <v>0</v>
      </c>
      <c r="UI573" s="21">
        <f t="shared" si="623"/>
        <v>0</v>
      </c>
      <c r="UJ573" s="21">
        <f t="shared" si="185"/>
        <v>0</v>
      </c>
      <c r="UK573" s="21">
        <f t="shared" si="185"/>
        <v>0</v>
      </c>
      <c r="UL573" s="23">
        <v>19</v>
      </c>
      <c r="UM573" s="23">
        <v>26</v>
      </c>
      <c r="UN573" s="23">
        <v>26</v>
      </c>
      <c r="UO573" s="21">
        <f t="shared" si="624"/>
        <v>1249288</v>
      </c>
      <c r="UP573" s="21">
        <f t="shared" si="625"/>
        <v>1725802</v>
      </c>
      <c r="UQ573" s="21">
        <f t="shared" si="626"/>
        <v>1750762</v>
      </c>
      <c r="UR573" s="21">
        <f t="shared" si="627"/>
        <v>833694.16</v>
      </c>
      <c r="US573" s="21">
        <f t="shared" si="628"/>
        <v>1158186.6399999999</v>
      </c>
      <c r="UT573" s="21">
        <f t="shared" si="629"/>
        <v>1178830.6399999999</v>
      </c>
      <c r="UU573" s="21">
        <f t="shared" si="630"/>
        <v>68846.23</v>
      </c>
      <c r="UV573" s="21">
        <f t="shared" si="631"/>
        <v>69719.009999999995</v>
      </c>
      <c r="UW573" s="21">
        <f t="shared" si="632"/>
        <v>74255.27</v>
      </c>
      <c r="UX573" s="21">
        <f t="shared" si="633"/>
        <v>22920.71</v>
      </c>
      <c r="UY573" s="21">
        <f t="shared" si="634"/>
        <v>20858.78</v>
      </c>
      <c r="UZ573" s="21">
        <f t="shared" si="635"/>
        <v>19706.05</v>
      </c>
      <c r="VA573" s="21">
        <f t="shared" si="636"/>
        <v>1308078.3700000001</v>
      </c>
      <c r="VB573" s="21">
        <f t="shared" si="186"/>
        <v>1812694.26</v>
      </c>
      <c r="VC573" s="21">
        <f t="shared" si="186"/>
        <v>1930637.02</v>
      </c>
      <c r="VD573" s="21">
        <f t="shared" si="637"/>
        <v>435493.49</v>
      </c>
      <c r="VE573" s="21">
        <f t="shared" si="187"/>
        <v>542328.28</v>
      </c>
      <c r="VF573" s="21">
        <f t="shared" si="187"/>
        <v>512357.3</v>
      </c>
      <c r="VG573" s="23"/>
      <c r="VH573" s="23"/>
      <c r="VI573" s="23"/>
      <c r="VJ573" s="21">
        <f t="shared" si="639"/>
        <v>0</v>
      </c>
      <c r="VK573" s="21">
        <f t="shared" si="640"/>
        <v>0</v>
      </c>
      <c r="VL573" s="21">
        <f t="shared" si="641"/>
        <v>0</v>
      </c>
      <c r="VM573" s="21">
        <f t="shared" si="642"/>
        <v>0</v>
      </c>
      <c r="VN573" s="21">
        <f t="shared" si="643"/>
        <v>0</v>
      </c>
      <c r="VO573" s="21">
        <f t="shared" si="644"/>
        <v>0</v>
      </c>
      <c r="VP573" s="21">
        <f t="shared" si="645"/>
        <v>0</v>
      </c>
      <c r="VQ573" s="21">
        <f t="shared" si="646"/>
        <v>0</v>
      </c>
      <c r="VR573" s="21">
        <f t="shared" si="647"/>
        <v>0</v>
      </c>
      <c r="VS573" s="21">
        <f t="shared" si="648"/>
        <v>0</v>
      </c>
      <c r="VT573" s="21">
        <f t="shared" si="649"/>
        <v>0</v>
      </c>
      <c r="VU573" s="21">
        <f t="shared" si="650"/>
        <v>0</v>
      </c>
      <c r="VV573" s="21">
        <f t="shared" si="651"/>
        <v>0</v>
      </c>
      <c r="VW573" s="21">
        <f t="shared" si="189"/>
        <v>0</v>
      </c>
      <c r="VX573" s="21">
        <f t="shared" si="189"/>
        <v>0</v>
      </c>
      <c r="VY573" s="21">
        <f t="shared" si="652"/>
        <v>0</v>
      </c>
      <c r="VZ573" s="21">
        <f t="shared" si="190"/>
        <v>0</v>
      </c>
      <c r="WA573" s="21">
        <f t="shared" si="190"/>
        <v>0</v>
      </c>
      <c r="WB573" s="23"/>
      <c r="WC573" s="23"/>
      <c r="WD573" s="23"/>
      <c r="WE573" s="21">
        <f t="shared" si="653"/>
        <v>0</v>
      </c>
      <c r="WF573" s="21">
        <f t="shared" si="654"/>
        <v>0</v>
      </c>
      <c r="WG573" s="21">
        <f t="shared" si="655"/>
        <v>0</v>
      </c>
      <c r="WH573" s="21">
        <f t="shared" si="656"/>
        <v>0</v>
      </c>
      <c r="WI573" s="21">
        <f t="shared" si="657"/>
        <v>0</v>
      </c>
      <c r="WJ573" s="21">
        <f t="shared" si="658"/>
        <v>0</v>
      </c>
      <c r="WK573" s="21">
        <f t="shared" si="659"/>
        <v>65961.600000000006</v>
      </c>
      <c r="WL573" s="21">
        <f t="shared" si="660"/>
        <v>69065.929999999993</v>
      </c>
      <c r="WM573" s="21">
        <f t="shared" si="661"/>
        <v>73096.98</v>
      </c>
      <c r="WN573" s="21">
        <f t="shared" si="662"/>
        <v>18899.11</v>
      </c>
      <c r="WO573" s="21">
        <f t="shared" si="663"/>
        <v>16956.45</v>
      </c>
      <c r="WP573" s="21">
        <f t="shared" si="664"/>
        <v>16355.64</v>
      </c>
      <c r="WQ573" s="21">
        <f t="shared" si="665"/>
        <v>0</v>
      </c>
      <c r="WR573" s="21">
        <f t="shared" si="191"/>
        <v>0</v>
      </c>
      <c r="WS573" s="21">
        <f t="shared" si="191"/>
        <v>0</v>
      </c>
      <c r="WT573" s="21">
        <f t="shared" si="666"/>
        <v>0</v>
      </c>
      <c r="WU573" s="21">
        <f t="shared" si="192"/>
        <v>0</v>
      </c>
      <c r="WV573" s="21">
        <f t="shared" si="192"/>
        <v>0</v>
      </c>
      <c r="WW573" s="23"/>
      <c r="WX573" s="23"/>
      <c r="WY573" s="23"/>
      <c r="WZ573" s="21">
        <f t="shared" si="667"/>
        <v>0</v>
      </c>
      <c r="XA573" s="21">
        <f t="shared" si="668"/>
        <v>0</v>
      </c>
      <c r="XB573" s="21">
        <f t="shared" si="669"/>
        <v>0</v>
      </c>
      <c r="XC573" s="21">
        <f t="shared" si="670"/>
        <v>0</v>
      </c>
      <c r="XD573" s="21">
        <f t="shared" si="671"/>
        <v>0</v>
      </c>
      <c r="XE573" s="21">
        <f t="shared" si="672"/>
        <v>0</v>
      </c>
      <c r="XF573" s="21">
        <f t="shared" si="673"/>
        <v>69802.25</v>
      </c>
      <c r="XG573" s="21">
        <f t="shared" si="674"/>
        <v>69141.41</v>
      </c>
      <c r="XH573" s="21">
        <f t="shared" si="675"/>
        <v>73230.45</v>
      </c>
      <c r="XI573" s="21">
        <f t="shared" si="676"/>
        <v>17562.490000000002</v>
      </c>
      <c r="XJ573" s="21">
        <f t="shared" si="677"/>
        <v>16497.88</v>
      </c>
      <c r="XK573" s="21">
        <f t="shared" si="678"/>
        <v>15765.53</v>
      </c>
      <c r="XL573" s="21">
        <f t="shared" si="679"/>
        <v>0</v>
      </c>
      <c r="XM573" s="21">
        <f t="shared" si="193"/>
        <v>0</v>
      </c>
      <c r="XN573" s="21">
        <f t="shared" si="193"/>
        <v>0</v>
      </c>
      <c r="XO573" s="21">
        <f t="shared" si="680"/>
        <v>0</v>
      </c>
      <c r="XP573" s="21">
        <f t="shared" si="194"/>
        <v>0</v>
      </c>
      <c r="XQ573" s="21">
        <f t="shared" si="194"/>
        <v>0</v>
      </c>
      <c r="XR573" s="23"/>
      <c r="XS573" s="23"/>
      <c r="XT573" s="23"/>
      <c r="XU573" s="21">
        <f t="shared" si="681"/>
        <v>0</v>
      </c>
      <c r="XV573" s="21">
        <f t="shared" si="682"/>
        <v>0</v>
      </c>
      <c r="XW573" s="21">
        <f t="shared" si="683"/>
        <v>0</v>
      </c>
      <c r="XX573" s="21">
        <f t="shared" si="684"/>
        <v>0</v>
      </c>
      <c r="XY573" s="21">
        <f t="shared" si="685"/>
        <v>0</v>
      </c>
      <c r="XZ573" s="21">
        <f t="shared" si="686"/>
        <v>0</v>
      </c>
      <c r="YA573" s="21">
        <f t="shared" si="687"/>
        <v>65952.929999999993</v>
      </c>
      <c r="YB573" s="21">
        <f t="shared" si="688"/>
        <v>68840.960000000006</v>
      </c>
      <c r="YC573" s="21">
        <f t="shared" si="689"/>
        <v>72698.41</v>
      </c>
      <c r="YD573" s="21">
        <f t="shared" si="690"/>
        <v>15347.47</v>
      </c>
      <c r="YE573" s="21">
        <f t="shared" si="691"/>
        <v>15000.89</v>
      </c>
      <c r="YF573" s="21">
        <f t="shared" si="692"/>
        <v>14327.24</v>
      </c>
      <c r="YG573" s="21">
        <f t="shared" si="693"/>
        <v>0</v>
      </c>
      <c r="YH573" s="21">
        <f t="shared" si="195"/>
        <v>0</v>
      </c>
      <c r="YI573" s="21">
        <f t="shared" si="195"/>
        <v>0</v>
      </c>
      <c r="YJ573" s="21">
        <f t="shared" si="694"/>
        <v>0</v>
      </c>
      <c r="YK573" s="21">
        <f t="shared" si="196"/>
        <v>0</v>
      </c>
      <c r="YL573" s="21">
        <f t="shared" si="196"/>
        <v>0</v>
      </c>
      <c r="YM573" s="23"/>
      <c r="YN573" s="23"/>
      <c r="YO573" s="23"/>
      <c r="YP573" s="21">
        <f t="shared" si="695"/>
        <v>0</v>
      </c>
      <c r="YQ573" s="21">
        <f t="shared" si="696"/>
        <v>0</v>
      </c>
      <c r="YR573" s="21">
        <f t="shared" si="697"/>
        <v>0</v>
      </c>
      <c r="YS573" s="21">
        <f t="shared" si="698"/>
        <v>0</v>
      </c>
      <c r="YT573" s="21">
        <f t="shared" si="699"/>
        <v>0</v>
      </c>
      <c r="YU573" s="21">
        <f t="shared" si="700"/>
        <v>0</v>
      </c>
      <c r="YV573" s="21">
        <f t="shared" si="701"/>
        <v>65953.56</v>
      </c>
      <c r="YW573" s="21">
        <f t="shared" si="702"/>
        <v>68658.53</v>
      </c>
      <c r="YX573" s="21">
        <f t="shared" si="703"/>
        <v>72374.36</v>
      </c>
      <c r="YY573" s="21">
        <f t="shared" si="704"/>
        <v>18987.439999999999</v>
      </c>
      <c r="YZ573" s="21">
        <f t="shared" si="705"/>
        <v>17456.900000000001</v>
      </c>
      <c r="ZA573" s="21">
        <f t="shared" si="706"/>
        <v>16595.43</v>
      </c>
      <c r="ZB573" s="21">
        <f t="shared" si="707"/>
        <v>0</v>
      </c>
      <c r="ZC573" s="21">
        <f t="shared" si="197"/>
        <v>0</v>
      </c>
      <c r="ZD573" s="21">
        <f t="shared" si="197"/>
        <v>0</v>
      </c>
      <c r="ZE573" s="21">
        <f t="shared" si="708"/>
        <v>0</v>
      </c>
      <c r="ZF573" s="21">
        <f t="shared" si="198"/>
        <v>0</v>
      </c>
      <c r="ZG573" s="21">
        <f t="shared" si="198"/>
        <v>0</v>
      </c>
      <c r="ZH573" s="23"/>
      <c r="ZI573" s="23"/>
      <c r="ZJ573" s="23"/>
      <c r="ZK573" s="21">
        <f t="shared" si="709"/>
        <v>0</v>
      </c>
      <c r="ZL573" s="21">
        <f t="shared" si="710"/>
        <v>0</v>
      </c>
      <c r="ZM573" s="21">
        <f t="shared" si="711"/>
        <v>0</v>
      </c>
      <c r="ZN573" s="21">
        <f t="shared" si="712"/>
        <v>0</v>
      </c>
      <c r="ZO573" s="21">
        <f t="shared" si="713"/>
        <v>0</v>
      </c>
      <c r="ZP573" s="21">
        <f t="shared" si="714"/>
        <v>0</v>
      </c>
      <c r="ZQ573" s="21">
        <f t="shared" si="715"/>
        <v>86197.92</v>
      </c>
      <c r="ZR573" s="21">
        <f t="shared" si="716"/>
        <v>68519.210000000006</v>
      </c>
      <c r="ZS573" s="21">
        <f t="shared" si="717"/>
        <v>72126.990000000005</v>
      </c>
      <c r="ZT573" s="21">
        <f t="shared" si="718"/>
        <v>26756</v>
      </c>
      <c r="ZU573" s="21">
        <f t="shared" si="719"/>
        <v>15340.2</v>
      </c>
      <c r="ZV573" s="21">
        <f t="shared" si="720"/>
        <v>14555.86</v>
      </c>
      <c r="ZW573" s="21">
        <f t="shared" si="721"/>
        <v>0</v>
      </c>
      <c r="ZX573" s="21">
        <f t="shared" si="199"/>
        <v>0</v>
      </c>
      <c r="ZY573" s="21">
        <f t="shared" si="199"/>
        <v>0</v>
      </c>
      <c r="ZZ573" s="21">
        <f t="shared" si="722"/>
        <v>0</v>
      </c>
      <c r="AAA573" s="21">
        <f t="shared" si="200"/>
        <v>0</v>
      </c>
      <c r="AAB573" s="21">
        <f t="shared" si="200"/>
        <v>0</v>
      </c>
      <c r="AAC573" s="23"/>
      <c r="AAD573" s="23"/>
      <c r="AAE573" s="23"/>
      <c r="AAF573" s="21">
        <f t="shared" si="723"/>
        <v>0</v>
      </c>
      <c r="AAG573" s="21">
        <f t="shared" si="724"/>
        <v>0</v>
      </c>
      <c r="AAH573" s="21">
        <f t="shared" si="725"/>
        <v>0</v>
      </c>
      <c r="AAI573" s="21">
        <f t="shared" si="726"/>
        <v>0</v>
      </c>
      <c r="AAJ573" s="21">
        <f t="shared" si="727"/>
        <v>0</v>
      </c>
      <c r="AAK573" s="21">
        <f t="shared" si="728"/>
        <v>0</v>
      </c>
      <c r="AAL573" s="21">
        <f t="shared" si="729"/>
        <v>65991.75</v>
      </c>
      <c r="AAM573" s="21">
        <f t="shared" si="730"/>
        <v>69729.11</v>
      </c>
      <c r="AAN573" s="21">
        <f t="shared" si="731"/>
        <v>74273.13</v>
      </c>
      <c r="AAO573" s="21">
        <f t="shared" si="732"/>
        <v>21457.46</v>
      </c>
      <c r="AAP573" s="21">
        <f t="shared" si="733"/>
        <v>20912.580000000002</v>
      </c>
      <c r="AAQ573" s="21">
        <f t="shared" si="734"/>
        <v>19923.45</v>
      </c>
      <c r="AAR573" s="21">
        <f t="shared" si="735"/>
        <v>0</v>
      </c>
      <c r="AAS573" s="21">
        <f t="shared" si="201"/>
        <v>0</v>
      </c>
      <c r="AAT573" s="21">
        <f t="shared" si="201"/>
        <v>0</v>
      </c>
      <c r="AAU573" s="21">
        <f t="shared" si="736"/>
        <v>0</v>
      </c>
      <c r="AAV573" s="21">
        <f t="shared" si="202"/>
        <v>0</v>
      </c>
      <c r="AAW573" s="21">
        <f t="shared" si="202"/>
        <v>0</v>
      </c>
      <c r="AAX573" s="23"/>
      <c r="AAY573" s="23"/>
      <c r="AAZ573" s="23"/>
      <c r="ABA573" s="21">
        <f t="shared" si="737"/>
        <v>0</v>
      </c>
      <c r="ABB573" s="21">
        <f t="shared" si="738"/>
        <v>0</v>
      </c>
      <c r="ABC573" s="21">
        <f t="shared" si="739"/>
        <v>0</v>
      </c>
      <c r="ABD573" s="21">
        <f t="shared" si="740"/>
        <v>0</v>
      </c>
      <c r="ABE573" s="21">
        <f t="shared" si="741"/>
        <v>0</v>
      </c>
      <c r="ABF573" s="21">
        <f t="shared" si="742"/>
        <v>0</v>
      </c>
      <c r="ABG573" s="21">
        <f t="shared" si="743"/>
        <v>65961.919999999998</v>
      </c>
      <c r="ABH573" s="21">
        <f t="shared" si="744"/>
        <v>68950.149999999994</v>
      </c>
      <c r="ABI573" s="21">
        <f t="shared" si="745"/>
        <v>72891.570000000007</v>
      </c>
      <c r="ABJ573" s="21">
        <f t="shared" si="746"/>
        <v>14485.88</v>
      </c>
      <c r="ABK573" s="21">
        <f t="shared" si="747"/>
        <v>12954.11</v>
      </c>
      <c r="ABL573" s="21">
        <f t="shared" si="748"/>
        <v>12236.55</v>
      </c>
      <c r="ABM573" s="21">
        <f t="shared" si="749"/>
        <v>0</v>
      </c>
      <c r="ABN573" s="21">
        <f t="shared" si="203"/>
        <v>0</v>
      </c>
      <c r="ABO573" s="21">
        <f t="shared" si="203"/>
        <v>0</v>
      </c>
      <c r="ABP573" s="21">
        <f t="shared" si="750"/>
        <v>0</v>
      </c>
      <c r="ABQ573" s="21">
        <f t="shared" si="204"/>
        <v>0</v>
      </c>
      <c r="ABR573" s="21">
        <f t="shared" si="204"/>
        <v>0</v>
      </c>
      <c r="ABS573" s="23"/>
      <c r="ABT573" s="23"/>
      <c r="ABU573" s="23"/>
      <c r="ABV573" s="21">
        <f t="shared" si="751"/>
        <v>0</v>
      </c>
      <c r="ABW573" s="21">
        <f t="shared" si="752"/>
        <v>0</v>
      </c>
      <c r="ABX573" s="21">
        <f t="shared" si="753"/>
        <v>0</v>
      </c>
      <c r="ABY573" s="21">
        <f t="shared" si="754"/>
        <v>0</v>
      </c>
      <c r="ABZ573" s="21">
        <f t="shared" si="755"/>
        <v>0</v>
      </c>
      <c r="ACA573" s="21">
        <f t="shared" si="756"/>
        <v>0</v>
      </c>
      <c r="ACB573" s="21">
        <f t="shared" si="757"/>
        <v>65916.17</v>
      </c>
      <c r="ACC573" s="21">
        <f t="shared" si="758"/>
        <v>67969.78</v>
      </c>
      <c r="ACD573" s="21">
        <f t="shared" si="759"/>
        <v>71151.070000000007</v>
      </c>
      <c r="ACE573" s="21">
        <f t="shared" si="760"/>
        <v>16603.650000000001</v>
      </c>
      <c r="ACF573" s="21">
        <f t="shared" si="761"/>
        <v>15503.73</v>
      </c>
      <c r="ACG573" s="21">
        <f t="shared" si="762"/>
        <v>14922.83</v>
      </c>
      <c r="ACH573" s="21">
        <f t="shared" si="763"/>
        <v>0</v>
      </c>
      <c r="ACI573" s="21">
        <f t="shared" si="205"/>
        <v>0</v>
      </c>
      <c r="ACJ573" s="21">
        <f t="shared" si="205"/>
        <v>0</v>
      </c>
      <c r="ACK573" s="21">
        <f t="shared" si="764"/>
        <v>0</v>
      </c>
      <c r="ACL573" s="21">
        <f t="shared" si="206"/>
        <v>0</v>
      </c>
      <c r="ACM573" s="21">
        <f t="shared" si="206"/>
        <v>0</v>
      </c>
      <c r="ACN573" s="23"/>
      <c r="ACO573" s="23"/>
      <c r="ACP573" s="23"/>
      <c r="ACQ573" s="21">
        <f t="shared" si="765"/>
        <v>0</v>
      </c>
      <c r="ACR573" s="21">
        <f t="shared" si="766"/>
        <v>0</v>
      </c>
      <c r="ACS573" s="21">
        <f t="shared" si="767"/>
        <v>0</v>
      </c>
      <c r="ACT573" s="21">
        <f t="shared" si="768"/>
        <v>0</v>
      </c>
      <c r="ACU573" s="21">
        <f t="shared" si="769"/>
        <v>0</v>
      </c>
      <c r="ACV573" s="21">
        <f t="shared" si="770"/>
        <v>0</v>
      </c>
      <c r="ACW573" s="21">
        <f t="shared" si="771"/>
        <v>65949.62</v>
      </c>
      <c r="ACX573" s="21">
        <f t="shared" si="772"/>
        <v>68769.98</v>
      </c>
      <c r="ACY573" s="21">
        <f t="shared" si="773"/>
        <v>72572.83</v>
      </c>
      <c r="ACZ573" s="21">
        <f t="shared" si="774"/>
        <v>17890.060000000001</v>
      </c>
      <c r="ADA573" s="21">
        <f t="shared" si="775"/>
        <v>16865.509999999998</v>
      </c>
      <c r="ADB573" s="21">
        <f t="shared" si="776"/>
        <v>16195.87</v>
      </c>
      <c r="ADC573" s="21">
        <f t="shared" si="777"/>
        <v>0</v>
      </c>
      <c r="ADD573" s="21">
        <f t="shared" si="207"/>
        <v>0</v>
      </c>
      <c r="ADE573" s="21">
        <f t="shared" si="207"/>
        <v>0</v>
      </c>
      <c r="ADF573" s="21">
        <f t="shared" si="778"/>
        <v>0</v>
      </c>
      <c r="ADG573" s="21">
        <f t="shared" si="208"/>
        <v>0</v>
      </c>
      <c r="ADH573" s="21">
        <f t="shared" si="208"/>
        <v>0</v>
      </c>
      <c r="ADI573" s="23"/>
      <c r="ADJ573" s="23"/>
      <c r="ADK573" s="23"/>
      <c r="ADL573" s="21">
        <f t="shared" si="779"/>
        <v>0</v>
      </c>
      <c r="ADM573" s="21">
        <f t="shared" si="780"/>
        <v>0</v>
      </c>
      <c r="ADN573" s="21">
        <f t="shared" si="781"/>
        <v>0</v>
      </c>
      <c r="ADO573" s="21">
        <f t="shared" si="782"/>
        <v>0</v>
      </c>
      <c r="ADP573" s="21">
        <f t="shared" si="783"/>
        <v>0</v>
      </c>
      <c r="ADQ573" s="21">
        <f t="shared" si="784"/>
        <v>0</v>
      </c>
      <c r="ADR573" s="21">
        <f t="shared" si="785"/>
        <v>57378.9</v>
      </c>
      <c r="ADS573" s="21">
        <f t="shared" si="786"/>
        <v>69376.83</v>
      </c>
      <c r="ADT573" s="21">
        <f t="shared" si="787"/>
        <v>73648.59</v>
      </c>
      <c r="ADU573" s="21">
        <f t="shared" si="788"/>
        <v>14726.49</v>
      </c>
      <c r="ADV573" s="21">
        <f t="shared" si="789"/>
        <v>15431.3</v>
      </c>
      <c r="ADW573" s="21">
        <f t="shared" si="790"/>
        <v>14680</v>
      </c>
      <c r="ADX573" s="21">
        <f t="shared" si="791"/>
        <v>0</v>
      </c>
      <c r="ADY573" s="21">
        <f t="shared" si="209"/>
        <v>0</v>
      </c>
      <c r="ADZ573" s="21">
        <f t="shared" si="209"/>
        <v>0</v>
      </c>
      <c r="AEA573" s="21">
        <f t="shared" si="792"/>
        <v>0</v>
      </c>
      <c r="AEB573" s="21">
        <f t="shared" si="210"/>
        <v>0</v>
      </c>
      <c r="AEC573" s="21">
        <f t="shared" si="210"/>
        <v>0</v>
      </c>
      <c r="AED573" s="23"/>
      <c r="AEE573" s="23"/>
      <c r="AEF573" s="23"/>
      <c r="AEG573" s="21">
        <f t="shared" si="793"/>
        <v>0</v>
      </c>
      <c r="AEH573" s="21">
        <f t="shared" si="794"/>
        <v>0</v>
      </c>
      <c r="AEI573" s="21">
        <f t="shared" si="795"/>
        <v>0</v>
      </c>
      <c r="AEJ573" s="21">
        <f t="shared" si="796"/>
        <v>0</v>
      </c>
      <c r="AEK573" s="21">
        <f t="shared" si="797"/>
        <v>0</v>
      </c>
      <c r="AEL573" s="21">
        <f t="shared" si="798"/>
        <v>0</v>
      </c>
      <c r="AEM573" s="21">
        <f t="shared" si="799"/>
        <v>61498.39</v>
      </c>
      <c r="AEN573" s="21">
        <f t="shared" si="800"/>
        <v>68771.960000000006</v>
      </c>
      <c r="AEO573" s="21">
        <f t="shared" si="801"/>
        <v>72573.78</v>
      </c>
      <c r="AEP573" s="21">
        <f t="shared" si="802"/>
        <v>18338.759999999998</v>
      </c>
      <c r="AEQ573" s="21">
        <f t="shared" si="803"/>
        <v>18210.990000000002</v>
      </c>
      <c r="AER573" s="21">
        <f t="shared" si="804"/>
        <v>17511.89</v>
      </c>
      <c r="AES573" s="21">
        <f t="shared" si="805"/>
        <v>0</v>
      </c>
      <c r="AET573" s="21">
        <f t="shared" si="211"/>
        <v>0</v>
      </c>
      <c r="AEU573" s="21">
        <f t="shared" si="211"/>
        <v>0</v>
      </c>
      <c r="AEV573" s="21">
        <f t="shared" si="806"/>
        <v>0</v>
      </c>
      <c r="AEW573" s="21">
        <f t="shared" si="212"/>
        <v>0</v>
      </c>
      <c r="AEX573" s="21">
        <f t="shared" si="212"/>
        <v>0</v>
      </c>
      <c r="AEY573" s="23"/>
      <c r="AEZ573" s="23"/>
      <c r="AFA573" s="23"/>
      <c r="AFB573" s="21">
        <f t="shared" si="807"/>
        <v>0</v>
      </c>
      <c r="AFC573" s="21">
        <f t="shared" si="808"/>
        <v>0</v>
      </c>
      <c r="AFD573" s="21">
        <f t="shared" si="809"/>
        <v>0</v>
      </c>
      <c r="AFE573" s="21">
        <f t="shared" si="810"/>
        <v>0</v>
      </c>
      <c r="AFF573" s="21">
        <f t="shared" si="811"/>
        <v>0</v>
      </c>
      <c r="AFG573" s="21">
        <f t="shared" si="812"/>
        <v>0</v>
      </c>
      <c r="AFH573" s="21">
        <f t="shared" si="813"/>
        <v>65989.789999999994</v>
      </c>
      <c r="AFI573" s="21">
        <f t="shared" si="814"/>
        <v>69474.13</v>
      </c>
      <c r="AFJ573" s="21">
        <f t="shared" si="815"/>
        <v>73823.08</v>
      </c>
      <c r="AFK573" s="21">
        <f t="shared" si="816"/>
        <v>20393.57</v>
      </c>
      <c r="AFL573" s="21">
        <f t="shared" si="817"/>
        <v>18926.580000000002</v>
      </c>
      <c r="AFM573" s="21">
        <f t="shared" si="818"/>
        <v>18164.099999999999</v>
      </c>
      <c r="AFN573" s="21">
        <f t="shared" si="819"/>
        <v>0</v>
      </c>
      <c r="AFO573" s="21">
        <f t="shared" si="213"/>
        <v>0</v>
      </c>
      <c r="AFP573" s="21">
        <f t="shared" si="213"/>
        <v>0</v>
      </c>
      <c r="AFQ573" s="21">
        <f t="shared" si="820"/>
        <v>0</v>
      </c>
      <c r="AFR573" s="21">
        <f t="shared" si="214"/>
        <v>0</v>
      </c>
      <c r="AFS573" s="21">
        <f t="shared" si="214"/>
        <v>0</v>
      </c>
      <c r="AFT573" s="23"/>
      <c r="AFU573" s="23"/>
      <c r="AFV573" s="23"/>
      <c r="AFW573" s="21">
        <f t="shared" si="821"/>
        <v>0</v>
      </c>
      <c r="AFX573" s="21">
        <f t="shared" si="822"/>
        <v>0</v>
      </c>
      <c r="AFY573" s="21">
        <f t="shared" si="823"/>
        <v>0</v>
      </c>
      <c r="AFZ573" s="21">
        <f t="shared" si="824"/>
        <v>0</v>
      </c>
      <c r="AGA573" s="21">
        <f t="shared" si="825"/>
        <v>0</v>
      </c>
      <c r="AGB573" s="21">
        <f t="shared" si="826"/>
        <v>0</v>
      </c>
      <c r="AGC573" s="21">
        <f t="shared" si="827"/>
        <v>65950.22</v>
      </c>
      <c r="AGD573" s="21">
        <f t="shared" si="828"/>
        <v>68660.81</v>
      </c>
      <c r="AGE573" s="21">
        <f t="shared" si="829"/>
        <v>72378.41</v>
      </c>
      <c r="AGF573" s="21">
        <f t="shared" si="830"/>
        <v>21553.06</v>
      </c>
      <c r="AGG573" s="21">
        <f t="shared" si="831"/>
        <v>19507.47</v>
      </c>
      <c r="AGH573" s="21">
        <f t="shared" si="832"/>
        <v>18735.099999999999</v>
      </c>
      <c r="AGI573" s="21">
        <f t="shared" si="833"/>
        <v>0</v>
      </c>
      <c r="AGJ573" s="21">
        <f t="shared" si="215"/>
        <v>0</v>
      </c>
      <c r="AGK573" s="21">
        <f t="shared" si="215"/>
        <v>0</v>
      </c>
      <c r="AGL573" s="21">
        <f t="shared" si="834"/>
        <v>0</v>
      </c>
      <c r="AGM573" s="21">
        <f t="shared" si="216"/>
        <v>0</v>
      </c>
      <c r="AGN573" s="21">
        <f t="shared" si="216"/>
        <v>0</v>
      </c>
      <c r="AGO573" s="23"/>
      <c r="AGP573" s="23"/>
      <c r="AGQ573" s="23"/>
      <c r="AGR573" s="21">
        <f t="shared" si="835"/>
        <v>0</v>
      </c>
      <c r="AGS573" s="21">
        <f t="shared" si="836"/>
        <v>0</v>
      </c>
      <c r="AGT573" s="21">
        <f t="shared" si="837"/>
        <v>0</v>
      </c>
      <c r="AGU573" s="21">
        <f t="shared" si="838"/>
        <v>0</v>
      </c>
      <c r="AGV573" s="21">
        <f t="shared" si="839"/>
        <v>0</v>
      </c>
      <c r="AGW573" s="21">
        <f t="shared" si="840"/>
        <v>0</v>
      </c>
      <c r="AGX573" s="21">
        <f t="shared" si="841"/>
        <v>65958.78</v>
      </c>
      <c r="AGY573" s="21">
        <f t="shared" si="842"/>
        <v>68814.600000000006</v>
      </c>
      <c r="AGZ573" s="21">
        <f t="shared" si="843"/>
        <v>72650.350000000006</v>
      </c>
      <c r="AHA573" s="21">
        <f t="shared" si="844"/>
        <v>32330.49</v>
      </c>
      <c r="AHB573" s="21">
        <f t="shared" si="845"/>
        <v>29084.31</v>
      </c>
      <c r="AHC573" s="21">
        <f t="shared" si="846"/>
        <v>27875.4</v>
      </c>
      <c r="AHD573" s="21">
        <f t="shared" si="847"/>
        <v>0</v>
      </c>
      <c r="AHE573" s="21">
        <f t="shared" si="217"/>
        <v>0</v>
      </c>
      <c r="AHF573" s="21">
        <f t="shared" si="217"/>
        <v>0</v>
      </c>
      <c r="AHG573" s="21">
        <f t="shared" si="848"/>
        <v>0</v>
      </c>
      <c r="AHH573" s="21">
        <f t="shared" si="218"/>
        <v>0</v>
      </c>
      <c r="AHI573" s="21">
        <f t="shared" si="218"/>
        <v>0</v>
      </c>
      <c r="AHJ573" s="23"/>
      <c r="AHK573" s="23"/>
      <c r="AHL573" s="23"/>
      <c r="AHM573" s="21">
        <f t="shared" si="849"/>
        <v>0</v>
      </c>
      <c r="AHN573" s="21">
        <f t="shared" si="850"/>
        <v>0</v>
      </c>
      <c r="AHO573" s="21">
        <f t="shared" si="851"/>
        <v>0</v>
      </c>
      <c r="AHP573" s="21">
        <f t="shared" si="852"/>
        <v>0</v>
      </c>
      <c r="AHQ573" s="21">
        <f t="shared" si="853"/>
        <v>0</v>
      </c>
      <c r="AHR573" s="21">
        <f t="shared" si="854"/>
        <v>0</v>
      </c>
      <c r="AHS573" s="21">
        <f t="shared" si="855"/>
        <v>65983.23</v>
      </c>
      <c r="AHT573" s="21">
        <f t="shared" si="856"/>
        <v>69379.63</v>
      </c>
      <c r="AHU573" s="21">
        <f t="shared" si="857"/>
        <v>73654.66</v>
      </c>
      <c r="AHV573" s="21">
        <f t="shared" si="858"/>
        <v>19868.830000000002</v>
      </c>
      <c r="AHW573" s="21">
        <f t="shared" si="859"/>
        <v>17900.07</v>
      </c>
      <c r="AHX573" s="21">
        <f t="shared" si="860"/>
        <v>17097.439999999999</v>
      </c>
      <c r="AHY573" s="21">
        <f t="shared" si="861"/>
        <v>0</v>
      </c>
      <c r="AHZ573" s="21">
        <f t="shared" si="219"/>
        <v>0</v>
      </c>
      <c r="AIA573" s="21">
        <f t="shared" si="219"/>
        <v>0</v>
      </c>
      <c r="AIB573" s="21">
        <f t="shared" si="862"/>
        <v>0</v>
      </c>
      <c r="AIC573" s="21">
        <f t="shared" si="220"/>
        <v>0</v>
      </c>
      <c r="AID573" s="21">
        <f t="shared" si="220"/>
        <v>0</v>
      </c>
      <c r="AIE573" s="23"/>
      <c r="AIF573" s="23"/>
      <c r="AIG573" s="23"/>
      <c r="AIH573" s="21">
        <f t="shared" si="864"/>
        <v>0</v>
      </c>
      <c r="AII573" s="21">
        <f t="shared" si="865"/>
        <v>0</v>
      </c>
      <c r="AIJ573" s="21">
        <f t="shared" si="866"/>
        <v>0</v>
      </c>
      <c r="AIK573" s="21">
        <f t="shared" si="867"/>
        <v>0</v>
      </c>
      <c r="AIL573" s="21">
        <f t="shared" si="868"/>
        <v>0</v>
      </c>
      <c r="AIM573" s="21">
        <f t="shared" si="869"/>
        <v>0</v>
      </c>
      <c r="AIN573" s="21">
        <f t="shared" si="870"/>
        <v>0</v>
      </c>
      <c r="AIO573" s="21">
        <f t="shared" si="871"/>
        <v>0</v>
      </c>
      <c r="AIP573" s="21">
        <f t="shared" si="872"/>
        <v>0</v>
      </c>
      <c r="AIQ573" s="21">
        <f t="shared" si="873"/>
        <v>0</v>
      </c>
      <c r="AIR573" s="21">
        <f t="shared" si="874"/>
        <v>0</v>
      </c>
      <c r="AIS573" s="21">
        <f t="shared" si="875"/>
        <v>0</v>
      </c>
      <c r="AIT573" s="21">
        <f t="shared" si="876"/>
        <v>0</v>
      </c>
      <c r="AIU573" s="21">
        <f t="shared" si="222"/>
        <v>0</v>
      </c>
      <c r="AIV573" s="21">
        <f t="shared" si="222"/>
        <v>0</v>
      </c>
      <c r="AIW573" s="21">
        <f t="shared" si="877"/>
        <v>0</v>
      </c>
      <c r="AIX573" s="21">
        <f t="shared" si="223"/>
        <v>0</v>
      </c>
      <c r="AIY573" s="21">
        <f t="shared" si="223"/>
        <v>0</v>
      </c>
      <c r="AIZ573" s="23"/>
      <c r="AJA573" s="23"/>
      <c r="AJB573" s="23"/>
      <c r="AJC573" s="21">
        <f t="shared" si="878"/>
        <v>0</v>
      </c>
      <c r="AJD573" s="21">
        <f t="shared" si="879"/>
        <v>0</v>
      </c>
      <c r="AJE573" s="21">
        <f t="shared" si="880"/>
        <v>0</v>
      </c>
      <c r="AJF573" s="21">
        <f t="shared" si="881"/>
        <v>0</v>
      </c>
      <c r="AJG573" s="21">
        <f t="shared" si="882"/>
        <v>0</v>
      </c>
      <c r="AJH573" s="21">
        <f t="shared" si="883"/>
        <v>0</v>
      </c>
      <c r="AJI573" s="21">
        <f t="shared" si="884"/>
        <v>65940.539999999994</v>
      </c>
      <c r="AJJ573" s="21">
        <f t="shared" si="885"/>
        <v>68762.91</v>
      </c>
      <c r="AJK573" s="21">
        <f t="shared" si="886"/>
        <v>72561.539999999994</v>
      </c>
      <c r="AJL573" s="21">
        <f t="shared" si="887"/>
        <v>19563.66</v>
      </c>
      <c r="AJM573" s="21">
        <f t="shared" si="888"/>
        <v>18461.39</v>
      </c>
      <c r="AJN573" s="21">
        <f t="shared" si="889"/>
        <v>17751.88</v>
      </c>
      <c r="AJO573" s="21">
        <f t="shared" si="890"/>
        <v>0</v>
      </c>
      <c r="AJP573" s="21">
        <f t="shared" si="224"/>
        <v>0</v>
      </c>
      <c r="AJQ573" s="21">
        <f t="shared" si="224"/>
        <v>0</v>
      </c>
      <c r="AJR573" s="21">
        <f t="shared" si="891"/>
        <v>0</v>
      </c>
      <c r="AJS573" s="21">
        <f t="shared" si="225"/>
        <v>0</v>
      </c>
      <c r="AJT573" s="21">
        <f t="shared" si="225"/>
        <v>0</v>
      </c>
      <c r="AJU573" s="23"/>
      <c r="AJV573" s="23"/>
      <c r="AJW573" s="23"/>
      <c r="AJX573" s="21">
        <f t="shared" si="892"/>
        <v>0</v>
      </c>
      <c r="AJY573" s="21">
        <f t="shared" si="893"/>
        <v>0</v>
      </c>
      <c r="AJZ573" s="21">
        <f t="shared" si="894"/>
        <v>0</v>
      </c>
      <c r="AKA573" s="21">
        <f t="shared" si="895"/>
        <v>0</v>
      </c>
      <c r="AKB573" s="21">
        <f t="shared" si="896"/>
        <v>0</v>
      </c>
      <c r="AKC573" s="21">
        <f t="shared" si="897"/>
        <v>0</v>
      </c>
      <c r="AKD573" s="21">
        <f t="shared" si="898"/>
        <v>65975.77</v>
      </c>
      <c r="AKE573" s="21">
        <f t="shared" si="899"/>
        <v>69175.33</v>
      </c>
      <c r="AKF573" s="21">
        <f t="shared" si="900"/>
        <v>73292.2</v>
      </c>
      <c r="AKG573" s="21">
        <f t="shared" si="901"/>
        <v>19950.73</v>
      </c>
      <c r="AKH573" s="21">
        <f t="shared" si="902"/>
        <v>18054.14</v>
      </c>
      <c r="AKI573" s="21">
        <f t="shared" si="903"/>
        <v>17351.95</v>
      </c>
      <c r="AKJ573" s="21">
        <f t="shared" si="904"/>
        <v>0</v>
      </c>
      <c r="AKK573" s="21">
        <f t="shared" si="226"/>
        <v>0</v>
      </c>
      <c r="AKL573" s="21">
        <f t="shared" si="226"/>
        <v>0</v>
      </c>
      <c r="AKM573" s="21">
        <f t="shared" si="905"/>
        <v>0</v>
      </c>
      <c r="AKN573" s="21">
        <f t="shared" si="227"/>
        <v>0</v>
      </c>
      <c r="AKO573" s="21">
        <f t="shared" si="227"/>
        <v>0</v>
      </c>
      <c r="AKP573" s="23"/>
      <c r="AKQ573" s="23"/>
      <c r="AKR573" s="23"/>
      <c r="AKS573" s="21">
        <f t="shared" si="906"/>
        <v>0</v>
      </c>
      <c r="AKT573" s="21">
        <f t="shared" si="907"/>
        <v>0</v>
      </c>
      <c r="AKU573" s="21">
        <f t="shared" si="908"/>
        <v>0</v>
      </c>
      <c r="AKV573" s="21">
        <f t="shared" si="909"/>
        <v>0</v>
      </c>
      <c r="AKW573" s="21">
        <f t="shared" si="910"/>
        <v>0</v>
      </c>
      <c r="AKX573" s="21">
        <f t="shared" si="911"/>
        <v>0</v>
      </c>
      <c r="AKY573" s="21">
        <f t="shared" si="912"/>
        <v>65955.11</v>
      </c>
      <c r="AKZ573" s="21">
        <f t="shared" si="913"/>
        <v>68902.33</v>
      </c>
      <c r="ALA573" s="21">
        <f t="shared" si="914"/>
        <v>72806.740000000005</v>
      </c>
      <c r="ALB573" s="21">
        <f t="shared" si="915"/>
        <v>21265.42</v>
      </c>
      <c r="ALC573" s="21">
        <f t="shared" si="916"/>
        <v>19078.89</v>
      </c>
      <c r="ALD573" s="21">
        <f t="shared" si="917"/>
        <v>18108.54</v>
      </c>
      <c r="ALE573" s="21">
        <f t="shared" si="918"/>
        <v>0</v>
      </c>
      <c r="ALF573" s="21">
        <f t="shared" si="228"/>
        <v>0</v>
      </c>
      <c r="ALG573" s="21">
        <f t="shared" si="228"/>
        <v>0</v>
      </c>
      <c r="ALH573" s="21">
        <f t="shared" si="919"/>
        <v>0</v>
      </c>
      <c r="ALI573" s="21">
        <f t="shared" si="229"/>
        <v>0</v>
      </c>
      <c r="ALJ573" s="21">
        <f t="shared" si="229"/>
        <v>0</v>
      </c>
      <c r="ALK573" s="23"/>
      <c r="ALL573" s="23"/>
      <c r="ALM573" s="23"/>
      <c r="ALN573" s="21">
        <f t="shared" si="920"/>
        <v>0</v>
      </c>
      <c r="ALO573" s="21">
        <f t="shared" si="921"/>
        <v>0</v>
      </c>
      <c r="ALP573" s="21">
        <f t="shared" si="922"/>
        <v>0</v>
      </c>
      <c r="ALQ573" s="21">
        <f t="shared" si="923"/>
        <v>0</v>
      </c>
      <c r="ALR573" s="21">
        <f t="shared" si="924"/>
        <v>0</v>
      </c>
      <c r="ALS573" s="21">
        <f t="shared" si="925"/>
        <v>0</v>
      </c>
      <c r="ALT573" s="21">
        <f t="shared" si="926"/>
        <v>75472.97</v>
      </c>
      <c r="ALU573" s="21">
        <f t="shared" si="927"/>
        <v>69621.759999999995</v>
      </c>
      <c r="ALV573" s="21">
        <f t="shared" si="928"/>
        <v>74082.64</v>
      </c>
      <c r="ALW573" s="21">
        <f t="shared" si="929"/>
        <v>24396.35</v>
      </c>
      <c r="ALX573" s="21">
        <f t="shared" si="930"/>
        <v>20571.37</v>
      </c>
      <c r="ALY573" s="21">
        <f t="shared" si="931"/>
        <v>19498.86</v>
      </c>
      <c r="ALZ573" s="21">
        <f t="shared" si="932"/>
        <v>0</v>
      </c>
      <c r="AMA573" s="21">
        <f t="shared" si="230"/>
        <v>0</v>
      </c>
      <c r="AMB573" s="21">
        <f t="shared" si="230"/>
        <v>0</v>
      </c>
      <c r="AMC573" s="21">
        <f t="shared" si="933"/>
        <v>0</v>
      </c>
      <c r="AMD573" s="21">
        <f t="shared" si="231"/>
        <v>0</v>
      </c>
      <c r="AME573" s="21">
        <f t="shared" si="231"/>
        <v>0</v>
      </c>
      <c r="AMF573" s="23"/>
      <c r="AMG573" s="23"/>
      <c r="AMH573" s="23"/>
      <c r="AMI573" s="21">
        <f t="shared" si="934"/>
        <v>0</v>
      </c>
      <c r="AMJ573" s="21">
        <f t="shared" si="935"/>
        <v>0</v>
      </c>
      <c r="AMK573" s="21">
        <f t="shared" si="936"/>
        <v>0</v>
      </c>
      <c r="AML573" s="21">
        <f t="shared" si="937"/>
        <v>0</v>
      </c>
      <c r="AMM573" s="21">
        <f t="shared" si="938"/>
        <v>0</v>
      </c>
      <c r="AMN573" s="21">
        <f t="shared" si="939"/>
        <v>0</v>
      </c>
      <c r="AMO573" s="21">
        <f t="shared" si="940"/>
        <v>66002.789999999994</v>
      </c>
      <c r="AMP573" s="21">
        <f t="shared" si="941"/>
        <v>69487.63</v>
      </c>
      <c r="AMQ573" s="21">
        <f t="shared" si="942"/>
        <v>73845.440000000002</v>
      </c>
      <c r="AMR573" s="21">
        <f t="shared" si="943"/>
        <v>19280.48</v>
      </c>
      <c r="AMS573" s="21">
        <f t="shared" si="944"/>
        <v>17384.57</v>
      </c>
      <c r="AMT573" s="21">
        <f t="shared" si="945"/>
        <v>16526.150000000001</v>
      </c>
      <c r="AMU573" s="21">
        <f t="shared" si="946"/>
        <v>0</v>
      </c>
      <c r="AMV573" s="21">
        <f t="shared" si="232"/>
        <v>0</v>
      </c>
      <c r="AMW573" s="21">
        <f t="shared" si="232"/>
        <v>0</v>
      </c>
      <c r="AMX573" s="21">
        <f t="shared" si="947"/>
        <v>0</v>
      </c>
      <c r="AMY573" s="21">
        <f t="shared" si="233"/>
        <v>0</v>
      </c>
      <c r="AMZ573" s="21">
        <f t="shared" si="233"/>
        <v>0</v>
      </c>
      <c r="ANA573" s="23"/>
      <c r="ANB573" s="23"/>
      <c r="ANC573" s="23"/>
      <c r="AND573" s="21">
        <f t="shared" si="948"/>
        <v>0</v>
      </c>
      <c r="ANE573" s="21">
        <f t="shared" si="949"/>
        <v>0</v>
      </c>
      <c r="ANF573" s="21">
        <f t="shared" si="950"/>
        <v>0</v>
      </c>
      <c r="ANG573" s="21">
        <f t="shared" si="951"/>
        <v>0</v>
      </c>
      <c r="ANH573" s="21">
        <f t="shared" si="952"/>
        <v>0</v>
      </c>
      <c r="ANI573" s="21">
        <f t="shared" si="953"/>
        <v>0</v>
      </c>
      <c r="ANJ573" s="21">
        <f t="shared" si="954"/>
        <v>73617.52</v>
      </c>
      <c r="ANK573" s="21">
        <f t="shared" si="955"/>
        <v>71665.02</v>
      </c>
      <c r="ANL573" s="21">
        <f t="shared" si="956"/>
        <v>77708.3</v>
      </c>
      <c r="ANM573" s="21">
        <f t="shared" si="957"/>
        <v>34063.81</v>
      </c>
      <c r="ANN573" s="21">
        <f t="shared" si="958"/>
        <v>44841.57</v>
      </c>
      <c r="ANO573" s="21">
        <f t="shared" si="959"/>
        <v>43865.75</v>
      </c>
      <c r="ANP573" s="21">
        <f t="shared" si="960"/>
        <v>0</v>
      </c>
      <c r="ANQ573" s="21">
        <f t="shared" si="234"/>
        <v>0</v>
      </c>
      <c r="ANR573" s="21">
        <f t="shared" si="234"/>
        <v>0</v>
      </c>
      <c r="ANS573" s="21">
        <f t="shared" si="961"/>
        <v>0</v>
      </c>
      <c r="ANT573" s="21">
        <f t="shared" si="235"/>
        <v>0</v>
      </c>
      <c r="ANU573" s="21">
        <f t="shared" si="235"/>
        <v>0</v>
      </c>
      <c r="ANV573" s="23"/>
      <c r="ANW573" s="23"/>
      <c r="ANX573" s="23"/>
      <c r="ANY573" s="21">
        <f t="shared" si="962"/>
        <v>0</v>
      </c>
      <c r="ANZ573" s="21">
        <f t="shared" si="963"/>
        <v>0</v>
      </c>
      <c r="AOA573" s="21">
        <f t="shared" si="964"/>
        <v>0</v>
      </c>
      <c r="AOB573" s="21">
        <f t="shared" si="965"/>
        <v>0</v>
      </c>
      <c r="AOC573" s="21">
        <f t="shared" si="966"/>
        <v>0</v>
      </c>
      <c r="AOD573" s="21">
        <f t="shared" si="967"/>
        <v>0</v>
      </c>
      <c r="AOE573" s="21">
        <f t="shared" si="968"/>
        <v>66000.479999999996</v>
      </c>
      <c r="AOF573" s="21">
        <f t="shared" si="969"/>
        <v>69984.899999999994</v>
      </c>
      <c r="AOG573" s="21">
        <f t="shared" si="970"/>
        <v>74726.559999999998</v>
      </c>
      <c r="AOH573" s="21">
        <f t="shared" si="971"/>
        <v>15873.21</v>
      </c>
      <c r="AOI573" s="21">
        <f t="shared" si="972"/>
        <v>17896.009999999998</v>
      </c>
      <c r="AOJ573" s="21">
        <f t="shared" si="973"/>
        <v>17033.189999999999</v>
      </c>
      <c r="AOK573" s="21">
        <f t="shared" si="974"/>
        <v>0</v>
      </c>
      <c r="AOL573" s="21">
        <f t="shared" si="236"/>
        <v>0</v>
      </c>
      <c r="AOM573" s="21">
        <f t="shared" si="236"/>
        <v>0</v>
      </c>
      <c r="AON573" s="21">
        <f t="shared" si="975"/>
        <v>0</v>
      </c>
      <c r="AOO573" s="21">
        <f t="shared" si="237"/>
        <v>0</v>
      </c>
      <c r="AOP573" s="21">
        <f t="shared" si="237"/>
        <v>0</v>
      </c>
      <c r="AOQ573" s="23"/>
      <c r="AOR573" s="23"/>
      <c r="AOS573" s="23"/>
      <c r="AOT573" s="21">
        <f t="shared" si="976"/>
        <v>0</v>
      </c>
      <c r="AOU573" s="21">
        <f t="shared" si="977"/>
        <v>0</v>
      </c>
      <c r="AOV573" s="21">
        <f t="shared" si="978"/>
        <v>0</v>
      </c>
      <c r="AOW573" s="21">
        <f t="shared" si="979"/>
        <v>0</v>
      </c>
      <c r="AOX573" s="21">
        <f t="shared" si="980"/>
        <v>0</v>
      </c>
      <c r="AOY573" s="21">
        <f t="shared" si="981"/>
        <v>0</v>
      </c>
      <c r="AOZ573" s="21">
        <f t="shared" si="982"/>
        <v>65995.73</v>
      </c>
      <c r="APA573" s="21">
        <f t="shared" si="983"/>
        <v>69373.56</v>
      </c>
      <c r="APB573" s="21">
        <f t="shared" si="984"/>
        <v>73643.679999999993</v>
      </c>
      <c r="APC573" s="21">
        <f t="shared" si="985"/>
        <v>23048.68</v>
      </c>
      <c r="APD573" s="21">
        <f t="shared" si="986"/>
        <v>20079.12</v>
      </c>
      <c r="APE573" s="21">
        <f t="shared" si="987"/>
        <v>18943</v>
      </c>
      <c r="APF573" s="21">
        <f t="shared" si="988"/>
        <v>0</v>
      </c>
      <c r="APG573" s="21">
        <f t="shared" si="238"/>
        <v>0</v>
      </c>
      <c r="APH573" s="21">
        <f t="shared" si="238"/>
        <v>0</v>
      </c>
      <c r="API573" s="21">
        <f t="shared" si="989"/>
        <v>0</v>
      </c>
      <c r="APJ573" s="21">
        <f t="shared" si="239"/>
        <v>0</v>
      </c>
      <c r="APK573" s="21">
        <f t="shared" si="239"/>
        <v>0</v>
      </c>
      <c r="APL573" s="23"/>
      <c r="APM573" s="23"/>
      <c r="APN573" s="23"/>
      <c r="APO573" s="21">
        <f t="shared" si="990"/>
        <v>0</v>
      </c>
      <c r="APP573" s="21">
        <f t="shared" si="991"/>
        <v>0</v>
      </c>
      <c r="APQ573" s="21">
        <f t="shared" si="992"/>
        <v>0</v>
      </c>
      <c r="APR573" s="21">
        <f t="shared" si="993"/>
        <v>0</v>
      </c>
      <c r="APS573" s="21">
        <f t="shared" si="994"/>
        <v>0</v>
      </c>
      <c r="APT573" s="21">
        <f t="shared" si="995"/>
        <v>0</v>
      </c>
      <c r="APU573" s="21">
        <f t="shared" si="996"/>
        <v>65967.64</v>
      </c>
      <c r="APV573" s="21">
        <f t="shared" si="997"/>
        <v>68873.7</v>
      </c>
      <c r="APW573" s="21">
        <f t="shared" si="998"/>
        <v>72756.639999999999</v>
      </c>
      <c r="APX573" s="21">
        <f t="shared" si="999"/>
        <v>20156.650000000001</v>
      </c>
      <c r="APY573" s="21">
        <f t="shared" si="1000"/>
        <v>17997.07</v>
      </c>
      <c r="APZ573" s="21">
        <f t="shared" si="1001"/>
        <v>17133.810000000001</v>
      </c>
      <c r="AQA573" s="21">
        <f t="shared" si="1002"/>
        <v>0</v>
      </c>
      <c r="AQB573" s="21">
        <f t="shared" si="240"/>
        <v>0</v>
      </c>
      <c r="AQC573" s="21">
        <f t="shared" si="240"/>
        <v>0</v>
      </c>
      <c r="AQD573" s="21">
        <f t="shared" si="1003"/>
        <v>0</v>
      </c>
      <c r="AQE573" s="21">
        <f t="shared" si="241"/>
        <v>0</v>
      </c>
      <c r="AQF573" s="21">
        <f t="shared" si="241"/>
        <v>0</v>
      </c>
      <c r="AQG573" s="23"/>
      <c r="AQH573" s="23"/>
      <c r="AQI573" s="23"/>
      <c r="AQJ573" s="21">
        <f t="shared" si="1004"/>
        <v>0</v>
      </c>
      <c r="AQK573" s="21">
        <f t="shared" si="1005"/>
        <v>0</v>
      </c>
      <c r="AQL573" s="21">
        <f t="shared" si="1006"/>
        <v>0</v>
      </c>
      <c r="AQM573" s="21">
        <f t="shared" si="1007"/>
        <v>0</v>
      </c>
      <c r="AQN573" s="21">
        <f t="shared" si="1008"/>
        <v>0</v>
      </c>
      <c r="AQO573" s="21">
        <f t="shared" si="1009"/>
        <v>0</v>
      </c>
      <c r="AQP573" s="21">
        <f t="shared" si="1010"/>
        <v>66010.070000000007</v>
      </c>
      <c r="AQQ573" s="21">
        <f t="shared" si="1011"/>
        <v>69823.899999999994</v>
      </c>
      <c r="AQR573" s="21">
        <f t="shared" si="1012"/>
        <v>74440.56</v>
      </c>
      <c r="AQS573" s="21">
        <f t="shared" si="1013"/>
        <v>16173.08</v>
      </c>
      <c r="AQT573" s="21">
        <f t="shared" si="1014"/>
        <v>16869.84</v>
      </c>
      <c r="AQU573" s="21">
        <f t="shared" si="1015"/>
        <v>16207.83</v>
      </c>
      <c r="AQV573" s="21">
        <f t="shared" si="1016"/>
        <v>0</v>
      </c>
      <c r="AQW573" s="21">
        <f t="shared" si="242"/>
        <v>0</v>
      </c>
      <c r="AQX573" s="21">
        <f t="shared" si="242"/>
        <v>0</v>
      </c>
      <c r="AQY573" s="21">
        <f t="shared" si="1017"/>
        <v>0</v>
      </c>
      <c r="AQZ573" s="21">
        <f t="shared" si="243"/>
        <v>0</v>
      </c>
      <c r="ARA573" s="21">
        <f t="shared" si="243"/>
        <v>0</v>
      </c>
      <c r="ARB573" s="23"/>
      <c r="ARC573" s="23"/>
      <c r="ARD573" s="23"/>
      <c r="ARE573" s="21">
        <f t="shared" si="1018"/>
        <v>0</v>
      </c>
      <c r="ARF573" s="21">
        <f t="shared" si="1019"/>
        <v>0</v>
      </c>
      <c r="ARG573" s="21">
        <f t="shared" si="1020"/>
        <v>0</v>
      </c>
      <c r="ARH573" s="21">
        <f t="shared" si="1021"/>
        <v>0</v>
      </c>
      <c r="ARI573" s="21">
        <f t="shared" si="1022"/>
        <v>0</v>
      </c>
      <c r="ARJ573" s="21">
        <f t="shared" si="1023"/>
        <v>0</v>
      </c>
      <c r="ARK573" s="21">
        <f t="shared" si="1024"/>
        <v>73224.850000000006</v>
      </c>
      <c r="ARL573" s="21">
        <f t="shared" si="1025"/>
        <v>68628.490000000005</v>
      </c>
      <c r="ARM573" s="21">
        <f t="shared" si="1026"/>
        <v>72322.38</v>
      </c>
      <c r="ARN573" s="21">
        <f t="shared" si="1027"/>
        <v>22350.240000000002</v>
      </c>
      <c r="ARO573" s="21">
        <f t="shared" si="1028"/>
        <v>16450.060000000001</v>
      </c>
      <c r="ARP573" s="21">
        <f t="shared" si="1029"/>
        <v>15600.12</v>
      </c>
      <c r="ARQ573" s="21">
        <f t="shared" si="1030"/>
        <v>0</v>
      </c>
      <c r="ARR573" s="21">
        <f t="shared" si="244"/>
        <v>0</v>
      </c>
      <c r="ARS573" s="21">
        <f t="shared" si="244"/>
        <v>0</v>
      </c>
      <c r="ART573" s="21">
        <f t="shared" si="1031"/>
        <v>0</v>
      </c>
      <c r="ARU573" s="21">
        <f t="shared" si="245"/>
        <v>0</v>
      </c>
      <c r="ARV573" s="21">
        <f t="shared" si="245"/>
        <v>0</v>
      </c>
      <c r="ARW573" s="23"/>
      <c r="ARX573" s="23"/>
      <c r="ARY573" s="23"/>
      <c r="ARZ573" s="21">
        <f t="shared" si="1032"/>
        <v>0</v>
      </c>
      <c r="ASA573" s="21">
        <f t="shared" si="1033"/>
        <v>0</v>
      </c>
      <c r="ASB573" s="21">
        <f t="shared" si="1034"/>
        <v>0</v>
      </c>
      <c r="ASC573" s="21">
        <f t="shared" si="1035"/>
        <v>0</v>
      </c>
      <c r="ASD573" s="21">
        <f t="shared" si="1036"/>
        <v>0</v>
      </c>
      <c r="ASE573" s="21">
        <f t="shared" si="1037"/>
        <v>0</v>
      </c>
      <c r="ASF573" s="21">
        <f t="shared" si="1038"/>
        <v>65957.22</v>
      </c>
      <c r="ASG573" s="21">
        <f t="shared" si="1039"/>
        <v>68914.36</v>
      </c>
      <c r="ASH573" s="21">
        <f t="shared" si="1040"/>
        <v>72828.679999999993</v>
      </c>
      <c r="ASI573" s="21">
        <f t="shared" si="1041"/>
        <v>17011.18</v>
      </c>
      <c r="ASJ573" s="21">
        <f t="shared" si="1042"/>
        <v>18597.59</v>
      </c>
      <c r="ASK573" s="21">
        <f t="shared" si="1043"/>
        <v>17497.48</v>
      </c>
      <c r="ASL573" s="21">
        <f t="shared" si="1044"/>
        <v>0</v>
      </c>
      <c r="ASM573" s="21">
        <f t="shared" si="246"/>
        <v>0</v>
      </c>
      <c r="ASN573" s="21">
        <f t="shared" si="246"/>
        <v>0</v>
      </c>
      <c r="ASO573" s="21">
        <f t="shared" si="1045"/>
        <v>0</v>
      </c>
      <c r="ASP573" s="21">
        <f t="shared" si="247"/>
        <v>0</v>
      </c>
      <c r="ASQ573" s="21">
        <f t="shared" si="247"/>
        <v>0</v>
      </c>
      <c r="ASR573" s="23"/>
      <c r="ASS573" s="23"/>
      <c r="AST573" s="23"/>
      <c r="ASU573" s="21">
        <f t="shared" si="1046"/>
        <v>0</v>
      </c>
      <c r="ASV573" s="21">
        <f t="shared" si="1047"/>
        <v>0</v>
      </c>
      <c r="ASW573" s="21">
        <f t="shared" si="1048"/>
        <v>0</v>
      </c>
      <c r="ASX573" s="21">
        <f t="shared" si="1049"/>
        <v>0</v>
      </c>
      <c r="ASY573" s="21">
        <f t="shared" si="1050"/>
        <v>0</v>
      </c>
      <c r="ASZ573" s="21">
        <f t="shared" si="1051"/>
        <v>0</v>
      </c>
      <c r="ATA573" s="21">
        <f t="shared" si="1052"/>
        <v>65972.2</v>
      </c>
      <c r="ATB573" s="21">
        <f t="shared" si="1053"/>
        <v>69129.119999999995</v>
      </c>
      <c r="ATC573" s="21">
        <f t="shared" si="1054"/>
        <v>73209.61</v>
      </c>
      <c r="ATD573" s="21">
        <f t="shared" si="1055"/>
        <v>17539.169999999998</v>
      </c>
      <c r="ATE573" s="21">
        <f t="shared" si="1056"/>
        <v>15878.26</v>
      </c>
      <c r="ATF573" s="21">
        <f t="shared" si="1057"/>
        <v>15087.35</v>
      </c>
      <c r="ATG573" s="21">
        <f t="shared" si="1058"/>
        <v>0</v>
      </c>
      <c r="ATH573" s="21">
        <f t="shared" si="248"/>
        <v>0</v>
      </c>
      <c r="ATI573" s="21">
        <f t="shared" si="248"/>
        <v>0</v>
      </c>
      <c r="ATJ573" s="21">
        <f t="shared" si="1059"/>
        <v>0</v>
      </c>
      <c r="ATK573" s="21">
        <f t="shared" si="249"/>
        <v>0</v>
      </c>
      <c r="ATL573" s="21">
        <f t="shared" si="249"/>
        <v>0</v>
      </c>
      <c r="ATM573" s="23"/>
      <c r="ATN573" s="23"/>
      <c r="ATO573" s="23"/>
      <c r="ATP573" s="21">
        <f t="shared" si="1060"/>
        <v>0</v>
      </c>
      <c r="ATQ573" s="21">
        <f t="shared" si="1061"/>
        <v>0</v>
      </c>
      <c r="ATR573" s="21">
        <f t="shared" si="1062"/>
        <v>0</v>
      </c>
      <c r="ATS573" s="21">
        <f t="shared" si="1063"/>
        <v>0</v>
      </c>
      <c r="ATT573" s="21">
        <f t="shared" si="1064"/>
        <v>0</v>
      </c>
      <c r="ATU573" s="21">
        <f t="shared" si="1065"/>
        <v>0</v>
      </c>
      <c r="ATV573" s="21">
        <f t="shared" si="1066"/>
        <v>65974.210000000006</v>
      </c>
      <c r="ATW573" s="21">
        <f t="shared" si="1067"/>
        <v>69060.55</v>
      </c>
      <c r="ATX573" s="21">
        <f t="shared" si="1068"/>
        <v>73088.25</v>
      </c>
      <c r="ATY573" s="21">
        <f t="shared" si="1069"/>
        <v>18602.64</v>
      </c>
      <c r="ATZ573" s="21">
        <f t="shared" si="1070"/>
        <v>17984.599999999999</v>
      </c>
      <c r="AUA573" s="21">
        <f t="shared" si="1071"/>
        <v>16925.32</v>
      </c>
      <c r="AUB573" s="21">
        <f t="shared" si="1072"/>
        <v>0</v>
      </c>
      <c r="AUC573" s="21">
        <f t="shared" si="250"/>
        <v>0</v>
      </c>
      <c r="AUD573" s="21">
        <f t="shared" si="250"/>
        <v>0</v>
      </c>
      <c r="AUE573" s="21">
        <f t="shared" si="1073"/>
        <v>0</v>
      </c>
      <c r="AUF573" s="21">
        <f t="shared" si="251"/>
        <v>0</v>
      </c>
      <c r="AUG573" s="21">
        <f t="shared" si="251"/>
        <v>0</v>
      </c>
      <c r="AUH573" s="23"/>
      <c r="AUI573" s="23"/>
      <c r="AUJ573" s="23"/>
      <c r="AUK573" s="21">
        <f t="shared" si="1074"/>
        <v>0</v>
      </c>
      <c r="AUL573" s="21">
        <f t="shared" si="1075"/>
        <v>0</v>
      </c>
      <c r="AUM573" s="21">
        <f t="shared" si="1076"/>
        <v>0</v>
      </c>
      <c r="AUN573" s="21">
        <f t="shared" si="1077"/>
        <v>0</v>
      </c>
      <c r="AUO573" s="21">
        <f t="shared" si="1078"/>
        <v>0</v>
      </c>
      <c r="AUP573" s="21">
        <f t="shared" si="1079"/>
        <v>0</v>
      </c>
      <c r="AUQ573" s="21">
        <f t="shared" si="1080"/>
        <v>65966.02</v>
      </c>
      <c r="AUR573" s="21">
        <f t="shared" si="1081"/>
        <v>69013.36</v>
      </c>
      <c r="AUS573" s="21">
        <f t="shared" si="1082"/>
        <v>73004.66</v>
      </c>
      <c r="AUT573" s="21">
        <f t="shared" si="1083"/>
        <v>17811.71</v>
      </c>
      <c r="AUU573" s="21">
        <f t="shared" si="1084"/>
        <v>18034.349999999999</v>
      </c>
      <c r="AUV573" s="21">
        <f t="shared" si="1085"/>
        <v>17138.29</v>
      </c>
      <c r="AUW573" s="21">
        <f t="shared" si="1086"/>
        <v>0</v>
      </c>
      <c r="AUX573" s="21">
        <f t="shared" si="252"/>
        <v>0</v>
      </c>
      <c r="AUY573" s="21">
        <f t="shared" si="252"/>
        <v>0</v>
      </c>
      <c r="AUZ573" s="21">
        <f t="shared" si="1087"/>
        <v>0</v>
      </c>
      <c r="AVA573" s="21">
        <f t="shared" si="253"/>
        <v>0</v>
      </c>
      <c r="AVB573" s="21">
        <f t="shared" si="253"/>
        <v>0</v>
      </c>
      <c r="AVC573" s="41">
        <f t="shared" si="1088"/>
        <v>19</v>
      </c>
      <c r="AVD573" s="41">
        <f t="shared" si="254"/>
        <v>26</v>
      </c>
      <c r="AVE573" s="41">
        <f t="shared" si="254"/>
        <v>26</v>
      </c>
      <c r="AVF573" s="21">
        <f t="shared" si="254"/>
        <v>1249288</v>
      </c>
      <c r="AVG573" s="21">
        <f t="shared" si="254"/>
        <v>1725802</v>
      </c>
      <c r="AVH573" s="21">
        <f t="shared" si="254"/>
        <v>1750762</v>
      </c>
      <c r="AVI573" s="21">
        <f t="shared" si="254"/>
        <v>833694.16</v>
      </c>
      <c r="AVJ573" s="21">
        <f t="shared" si="254"/>
        <v>1158186.6399999999</v>
      </c>
      <c r="AVK573" s="21">
        <f t="shared" si="254"/>
        <v>1178830.6399999999</v>
      </c>
      <c r="AVL573" s="21"/>
      <c r="AVM573" s="21"/>
      <c r="AVN573" s="21"/>
      <c r="AVO573" s="21"/>
      <c r="AVP573" s="21"/>
      <c r="AVQ573" s="21"/>
      <c r="AVR573" s="21">
        <f t="shared" si="255"/>
        <v>1308078.3700000001</v>
      </c>
      <c r="AVS573" s="21">
        <f t="shared" si="255"/>
        <v>1812694.26</v>
      </c>
      <c r="AVT573" s="21">
        <f t="shared" si="255"/>
        <v>1930637.02</v>
      </c>
      <c r="AVU573" s="21">
        <f t="shared" si="255"/>
        <v>435493.49</v>
      </c>
      <c r="AVV573" s="21">
        <f t="shared" si="255"/>
        <v>542328.28</v>
      </c>
      <c r="AVW573" s="21">
        <f t="shared" si="255"/>
        <v>512357.3</v>
      </c>
    </row>
    <row r="574" spans="1:1271" ht="24">
      <c r="A574" s="18" t="s">
        <v>78</v>
      </c>
      <c r="B574" s="18" t="s">
        <v>80</v>
      </c>
      <c r="C574" s="5"/>
      <c r="D574" s="113"/>
      <c r="E574" s="96"/>
      <c r="F574" s="29">
        <f t="shared" si="256"/>
        <v>64413</v>
      </c>
      <c r="G574" s="29">
        <f t="shared" si="256"/>
        <v>65025</v>
      </c>
      <c r="H574" s="29">
        <f t="shared" si="256"/>
        <v>65965</v>
      </c>
      <c r="I574" s="21">
        <f t="shared" si="257"/>
        <v>66264</v>
      </c>
      <c r="J574" s="21">
        <f t="shared" si="257"/>
        <v>67566</v>
      </c>
      <c r="K574" s="21">
        <f t="shared" si="257"/>
        <v>69116</v>
      </c>
      <c r="L574" s="23"/>
      <c r="M574" s="23"/>
      <c r="N574" s="23"/>
      <c r="O574" s="21">
        <f t="shared" si="258"/>
        <v>0</v>
      </c>
      <c r="P574" s="21">
        <f t="shared" si="259"/>
        <v>0</v>
      </c>
      <c r="Q574" s="21">
        <f t="shared" si="260"/>
        <v>0</v>
      </c>
      <c r="R574" s="21">
        <f t="shared" si="261"/>
        <v>0</v>
      </c>
      <c r="S574" s="21">
        <f t="shared" si="262"/>
        <v>0</v>
      </c>
      <c r="T574" s="21">
        <f t="shared" si="263"/>
        <v>0</v>
      </c>
      <c r="U574" s="21">
        <f t="shared" si="264"/>
        <v>66740.990000000005</v>
      </c>
      <c r="V574" s="21">
        <f t="shared" si="265"/>
        <v>68577.09</v>
      </c>
      <c r="W574" s="21">
        <f t="shared" si="266"/>
        <v>73236.509999999995</v>
      </c>
      <c r="X574" s="21">
        <f t="shared" si="267"/>
        <v>18806.84</v>
      </c>
      <c r="Y574" s="21">
        <f t="shared" si="268"/>
        <v>31864.33</v>
      </c>
      <c r="Z574" s="21">
        <f t="shared" si="269"/>
        <v>30086.45</v>
      </c>
      <c r="AA574" s="21">
        <f t="shared" si="270"/>
        <v>0</v>
      </c>
      <c r="AB574" s="21">
        <f t="shared" si="133"/>
        <v>0</v>
      </c>
      <c r="AC574" s="21">
        <f t="shared" si="133"/>
        <v>0</v>
      </c>
      <c r="AD574" s="21">
        <f t="shared" si="271"/>
        <v>0</v>
      </c>
      <c r="AE574" s="21">
        <f t="shared" si="134"/>
        <v>0</v>
      </c>
      <c r="AF574" s="21">
        <f t="shared" si="134"/>
        <v>0</v>
      </c>
      <c r="AG574" s="23"/>
      <c r="AH574" s="23"/>
      <c r="AI574" s="23"/>
      <c r="AJ574" s="21">
        <f t="shared" si="272"/>
        <v>0</v>
      </c>
      <c r="AK574" s="21">
        <f t="shared" si="273"/>
        <v>0</v>
      </c>
      <c r="AL574" s="21">
        <f t="shared" si="274"/>
        <v>0</v>
      </c>
      <c r="AM574" s="21">
        <f t="shared" si="275"/>
        <v>0</v>
      </c>
      <c r="AN574" s="21">
        <f t="shared" si="276"/>
        <v>0</v>
      </c>
      <c r="AO574" s="21">
        <f t="shared" si="277"/>
        <v>0</v>
      </c>
      <c r="AP574" s="21">
        <f t="shared" si="278"/>
        <v>73560.12</v>
      </c>
      <c r="AQ574" s="21">
        <f t="shared" si="279"/>
        <v>68380.820000000007</v>
      </c>
      <c r="AR574" s="21">
        <f t="shared" si="280"/>
        <v>72887.740000000005</v>
      </c>
      <c r="AS574" s="21">
        <f t="shared" si="281"/>
        <v>29283.69</v>
      </c>
      <c r="AT574" s="21">
        <f t="shared" si="282"/>
        <v>29669.24</v>
      </c>
      <c r="AU574" s="21">
        <f t="shared" si="283"/>
        <v>28692.799999999999</v>
      </c>
      <c r="AV574" s="21">
        <f t="shared" si="284"/>
        <v>0</v>
      </c>
      <c r="AW574" s="21">
        <f t="shared" si="135"/>
        <v>0</v>
      </c>
      <c r="AX574" s="21">
        <f t="shared" si="135"/>
        <v>0</v>
      </c>
      <c r="AY574" s="21">
        <f t="shared" si="285"/>
        <v>0</v>
      </c>
      <c r="AZ574" s="21">
        <f t="shared" si="136"/>
        <v>0</v>
      </c>
      <c r="BA574" s="21">
        <f t="shared" si="136"/>
        <v>0</v>
      </c>
      <c r="BB574" s="23"/>
      <c r="BC574" s="23"/>
      <c r="BD574" s="23"/>
      <c r="BE574" s="21">
        <f t="shared" si="286"/>
        <v>0</v>
      </c>
      <c r="BF574" s="21">
        <f t="shared" si="287"/>
        <v>0</v>
      </c>
      <c r="BG574" s="21">
        <f t="shared" si="288"/>
        <v>0</v>
      </c>
      <c r="BH574" s="21">
        <f t="shared" si="289"/>
        <v>0</v>
      </c>
      <c r="BI574" s="21">
        <f t="shared" si="290"/>
        <v>0</v>
      </c>
      <c r="BJ574" s="21">
        <f t="shared" si="291"/>
        <v>0</v>
      </c>
      <c r="BK574" s="21">
        <f t="shared" si="292"/>
        <v>64667.28</v>
      </c>
      <c r="BL574" s="21">
        <f t="shared" si="293"/>
        <v>68652.240000000005</v>
      </c>
      <c r="BM574" s="21">
        <f t="shared" si="294"/>
        <v>73369.88</v>
      </c>
      <c r="BN574" s="21">
        <f t="shared" si="295"/>
        <v>24497.46</v>
      </c>
      <c r="BO574" s="21">
        <f t="shared" si="296"/>
        <v>29146.04</v>
      </c>
      <c r="BP574" s="21">
        <f t="shared" si="297"/>
        <v>27360.87</v>
      </c>
      <c r="BQ574" s="21">
        <f t="shared" si="298"/>
        <v>0</v>
      </c>
      <c r="BR574" s="21">
        <f t="shared" si="137"/>
        <v>0</v>
      </c>
      <c r="BS574" s="21">
        <f t="shared" si="137"/>
        <v>0</v>
      </c>
      <c r="BT574" s="21">
        <f t="shared" si="299"/>
        <v>0</v>
      </c>
      <c r="BU574" s="21">
        <f t="shared" si="138"/>
        <v>0</v>
      </c>
      <c r="BV574" s="21">
        <f t="shared" si="138"/>
        <v>0</v>
      </c>
      <c r="BW574" s="23"/>
      <c r="BX574" s="23"/>
      <c r="BY574" s="23"/>
      <c r="BZ574" s="21">
        <f t="shared" si="300"/>
        <v>0</v>
      </c>
      <c r="CA574" s="21">
        <f t="shared" si="301"/>
        <v>0</v>
      </c>
      <c r="CB574" s="21">
        <f t="shared" si="302"/>
        <v>0</v>
      </c>
      <c r="CC574" s="21">
        <f t="shared" si="303"/>
        <v>0</v>
      </c>
      <c r="CD574" s="21">
        <f t="shared" si="304"/>
        <v>0</v>
      </c>
      <c r="CE574" s="21">
        <f t="shared" si="305"/>
        <v>0</v>
      </c>
      <c r="CF574" s="21">
        <f t="shared" si="306"/>
        <v>64920.05</v>
      </c>
      <c r="CG574" s="21">
        <f t="shared" si="307"/>
        <v>113322.64</v>
      </c>
      <c r="CH574" s="21">
        <f t="shared" si="308"/>
        <v>3907.16</v>
      </c>
      <c r="CI574" s="21">
        <f t="shared" si="309"/>
        <v>38398.410000000003</v>
      </c>
      <c r="CJ574" s="21">
        <f t="shared" si="310"/>
        <v>33143.94</v>
      </c>
      <c r="CK574" s="21">
        <f t="shared" si="311"/>
        <v>108610.67</v>
      </c>
      <c r="CL574" s="21">
        <f t="shared" si="312"/>
        <v>0</v>
      </c>
      <c r="CM574" s="21">
        <f t="shared" si="139"/>
        <v>0</v>
      </c>
      <c r="CN574" s="21">
        <f t="shared" si="139"/>
        <v>0</v>
      </c>
      <c r="CO574" s="21">
        <f t="shared" si="313"/>
        <v>0</v>
      </c>
      <c r="CP574" s="21">
        <f t="shared" si="140"/>
        <v>0</v>
      </c>
      <c r="CQ574" s="21">
        <f t="shared" si="140"/>
        <v>0</v>
      </c>
      <c r="CR574" s="23"/>
      <c r="CS574" s="23"/>
      <c r="CT574" s="23"/>
      <c r="CU574" s="21">
        <f t="shared" si="314"/>
        <v>0</v>
      </c>
      <c r="CV574" s="21">
        <f t="shared" si="315"/>
        <v>0</v>
      </c>
      <c r="CW574" s="21">
        <f t="shared" si="316"/>
        <v>0</v>
      </c>
      <c r="CX574" s="21">
        <f t="shared" si="317"/>
        <v>0</v>
      </c>
      <c r="CY574" s="21">
        <f t="shared" si="318"/>
        <v>0</v>
      </c>
      <c r="CZ574" s="21">
        <f t="shared" si="319"/>
        <v>0</v>
      </c>
      <c r="DA574" s="21">
        <f t="shared" si="320"/>
        <v>64610.6</v>
      </c>
      <c r="DB574" s="21">
        <f t="shared" si="321"/>
        <v>67600.17</v>
      </c>
      <c r="DC574" s="21">
        <f t="shared" si="322"/>
        <v>71504.41</v>
      </c>
      <c r="DD574" s="21">
        <f t="shared" si="323"/>
        <v>34611.75</v>
      </c>
      <c r="DE574" s="21">
        <f t="shared" si="324"/>
        <v>34524.86</v>
      </c>
      <c r="DF574" s="21">
        <f t="shared" si="325"/>
        <v>33216.980000000003</v>
      </c>
      <c r="DG574" s="21">
        <f t="shared" si="326"/>
        <v>0</v>
      </c>
      <c r="DH574" s="21">
        <f t="shared" si="141"/>
        <v>0</v>
      </c>
      <c r="DI574" s="21">
        <f t="shared" si="141"/>
        <v>0</v>
      </c>
      <c r="DJ574" s="21">
        <f t="shared" si="327"/>
        <v>0</v>
      </c>
      <c r="DK574" s="21">
        <f t="shared" si="142"/>
        <v>0</v>
      </c>
      <c r="DL574" s="21">
        <f t="shared" si="142"/>
        <v>0</v>
      </c>
      <c r="DM574" s="23"/>
      <c r="DN574" s="23"/>
      <c r="DO574" s="23"/>
      <c r="DP574" s="21">
        <f t="shared" si="328"/>
        <v>0</v>
      </c>
      <c r="DQ574" s="21">
        <f t="shared" si="329"/>
        <v>0</v>
      </c>
      <c r="DR574" s="21">
        <f t="shared" si="330"/>
        <v>0</v>
      </c>
      <c r="DS574" s="21">
        <f t="shared" si="331"/>
        <v>0</v>
      </c>
      <c r="DT574" s="21">
        <f t="shared" si="332"/>
        <v>0</v>
      </c>
      <c r="DU574" s="21">
        <f t="shared" si="333"/>
        <v>0</v>
      </c>
      <c r="DV574" s="21">
        <f t="shared" si="334"/>
        <v>64649.24</v>
      </c>
      <c r="DW574" s="21">
        <f t="shared" si="335"/>
        <v>68534.210000000006</v>
      </c>
      <c r="DX574" s="21">
        <f t="shared" si="336"/>
        <v>73160.67</v>
      </c>
      <c r="DY574" s="21">
        <f t="shared" si="337"/>
        <v>36687.360000000001</v>
      </c>
      <c r="DZ574" s="21">
        <f t="shared" si="338"/>
        <v>36808.839999999997</v>
      </c>
      <c r="EA574" s="21">
        <f t="shared" si="339"/>
        <v>35679.43</v>
      </c>
      <c r="EB574" s="21">
        <f t="shared" si="340"/>
        <v>0</v>
      </c>
      <c r="EC574" s="21">
        <f t="shared" si="143"/>
        <v>0</v>
      </c>
      <c r="ED574" s="21">
        <f t="shared" si="143"/>
        <v>0</v>
      </c>
      <c r="EE574" s="21">
        <f t="shared" si="341"/>
        <v>0</v>
      </c>
      <c r="EF574" s="21">
        <f t="shared" si="144"/>
        <v>0</v>
      </c>
      <c r="EG574" s="21">
        <f t="shared" si="144"/>
        <v>0</v>
      </c>
      <c r="EH574" s="23"/>
      <c r="EI574" s="23"/>
      <c r="EJ574" s="23"/>
      <c r="EK574" s="21">
        <f t="shared" si="342"/>
        <v>0</v>
      </c>
      <c r="EL574" s="21">
        <f t="shared" si="343"/>
        <v>0</v>
      </c>
      <c r="EM574" s="21">
        <f t="shared" si="344"/>
        <v>0</v>
      </c>
      <c r="EN574" s="21">
        <f t="shared" si="345"/>
        <v>0</v>
      </c>
      <c r="EO574" s="21">
        <f t="shared" si="346"/>
        <v>0</v>
      </c>
      <c r="EP574" s="21">
        <f t="shared" si="347"/>
        <v>0</v>
      </c>
      <c r="EQ574" s="21">
        <f t="shared" si="348"/>
        <v>0</v>
      </c>
      <c r="ER574" s="21">
        <f t="shared" si="349"/>
        <v>0</v>
      </c>
      <c r="ES574" s="21">
        <f t="shared" si="350"/>
        <v>0</v>
      </c>
      <c r="ET574" s="21">
        <f t="shared" si="351"/>
        <v>0</v>
      </c>
      <c r="EU574" s="21">
        <f t="shared" si="352"/>
        <v>0</v>
      </c>
      <c r="EV574" s="21">
        <f t="shared" si="353"/>
        <v>0</v>
      </c>
      <c r="EW574" s="21">
        <f t="shared" si="354"/>
        <v>0</v>
      </c>
      <c r="EX574" s="21">
        <f t="shared" si="145"/>
        <v>0</v>
      </c>
      <c r="EY574" s="21">
        <f t="shared" si="145"/>
        <v>0</v>
      </c>
      <c r="EZ574" s="21">
        <f t="shared" si="355"/>
        <v>0</v>
      </c>
      <c r="FA574" s="21">
        <f t="shared" si="146"/>
        <v>0</v>
      </c>
      <c r="FB574" s="21">
        <f t="shared" si="146"/>
        <v>0</v>
      </c>
      <c r="FC574" s="23"/>
      <c r="FD574" s="23"/>
      <c r="FE574" s="23"/>
      <c r="FF574" s="21">
        <f t="shared" si="356"/>
        <v>0</v>
      </c>
      <c r="FG574" s="21">
        <f t="shared" si="357"/>
        <v>0</v>
      </c>
      <c r="FH574" s="21">
        <f t="shared" si="358"/>
        <v>0</v>
      </c>
      <c r="FI574" s="21">
        <f t="shared" si="359"/>
        <v>0</v>
      </c>
      <c r="FJ574" s="21">
        <f t="shared" si="360"/>
        <v>0</v>
      </c>
      <c r="FK574" s="21">
        <f t="shared" si="361"/>
        <v>0</v>
      </c>
      <c r="FL574" s="21">
        <f t="shared" si="362"/>
        <v>65992.649999999994</v>
      </c>
      <c r="FM574" s="21">
        <f t="shared" si="363"/>
        <v>67645.649999999994</v>
      </c>
      <c r="FN574" s="21">
        <f t="shared" si="364"/>
        <v>71583.83</v>
      </c>
      <c r="FO574" s="21">
        <f t="shared" si="365"/>
        <v>30058.12</v>
      </c>
      <c r="FP574" s="21">
        <f t="shared" si="366"/>
        <v>27648.1</v>
      </c>
      <c r="FQ574" s="21">
        <f t="shared" si="367"/>
        <v>26837.89</v>
      </c>
      <c r="FR574" s="21">
        <f t="shared" si="368"/>
        <v>0</v>
      </c>
      <c r="FS574" s="21">
        <f t="shared" si="147"/>
        <v>0</v>
      </c>
      <c r="FT574" s="21">
        <f t="shared" si="147"/>
        <v>0</v>
      </c>
      <c r="FU574" s="21">
        <f t="shared" si="369"/>
        <v>0</v>
      </c>
      <c r="FV574" s="21">
        <f t="shared" si="148"/>
        <v>0</v>
      </c>
      <c r="FW574" s="21">
        <f t="shared" si="148"/>
        <v>0</v>
      </c>
      <c r="FX574" s="23"/>
      <c r="FY574" s="23"/>
      <c r="FZ574" s="23"/>
      <c r="GA574" s="21">
        <f t="shared" si="371"/>
        <v>0</v>
      </c>
      <c r="GB574" s="21">
        <f t="shared" si="372"/>
        <v>0</v>
      </c>
      <c r="GC574" s="21">
        <f t="shared" si="373"/>
        <v>0</v>
      </c>
      <c r="GD574" s="21">
        <f t="shared" si="374"/>
        <v>0</v>
      </c>
      <c r="GE574" s="21">
        <f t="shared" si="375"/>
        <v>0</v>
      </c>
      <c r="GF574" s="21">
        <f t="shared" si="376"/>
        <v>0</v>
      </c>
      <c r="GG574" s="21">
        <f t="shared" si="377"/>
        <v>0</v>
      </c>
      <c r="GH574" s="21">
        <f t="shared" si="378"/>
        <v>0</v>
      </c>
      <c r="GI574" s="21">
        <f t="shared" si="379"/>
        <v>0</v>
      </c>
      <c r="GJ574" s="21">
        <f t="shared" si="380"/>
        <v>0</v>
      </c>
      <c r="GK574" s="21">
        <f t="shared" si="381"/>
        <v>0</v>
      </c>
      <c r="GL574" s="21">
        <f t="shared" si="382"/>
        <v>0</v>
      </c>
      <c r="GM574" s="21">
        <f t="shared" si="383"/>
        <v>0</v>
      </c>
      <c r="GN574" s="21">
        <f t="shared" si="150"/>
        <v>0</v>
      </c>
      <c r="GO574" s="21">
        <f t="shared" si="150"/>
        <v>0</v>
      </c>
      <c r="GP574" s="21">
        <f t="shared" si="384"/>
        <v>0</v>
      </c>
      <c r="GQ574" s="21">
        <f t="shared" si="151"/>
        <v>0</v>
      </c>
      <c r="GR574" s="21">
        <f t="shared" si="151"/>
        <v>0</v>
      </c>
      <c r="GS574" s="23"/>
      <c r="GT574" s="23"/>
      <c r="GU574" s="23"/>
      <c r="GV574" s="21">
        <f t="shared" si="385"/>
        <v>0</v>
      </c>
      <c r="GW574" s="21">
        <f t="shared" si="386"/>
        <v>0</v>
      </c>
      <c r="GX574" s="21">
        <f t="shared" si="387"/>
        <v>0</v>
      </c>
      <c r="GY574" s="21">
        <f t="shared" si="388"/>
        <v>0</v>
      </c>
      <c r="GZ574" s="21">
        <f t="shared" si="389"/>
        <v>0</v>
      </c>
      <c r="HA574" s="21">
        <f t="shared" si="390"/>
        <v>0</v>
      </c>
      <c r="HB574" s="21">
        <f t="shared" si="391"/>
        <v>64602.09</v>
      </c>
      <c r="HC574" s="21">
        <f t="shared" si="392"/>
        <v>67539.820000000007</v>
      </c>
      <c r="HD574" s="21">
        <f t="shared" si="393"/>
        <v>71397.179999999993</v>
      </c>
      <c r="HE574" s="21">
        <f t="shared" si="394"/>
        <v>31712.48</v>
      </c>
      <c r="HF574" s="21">
        <f t="shared" si="395"/>
        <v>31782.55</v>
      </c>
      <c r="HG574" s="21">
        <f t="shared" si="396"/>
        <v>30724.29</v>
      </c>
      <c r="HH574" s="21">
        <f t="shared" si="397"/>
        <v>0</v>
      </c>
      <c r="HI574" s="21">
        <f t="shared" si="152"/>
        <v>0</v>
      </c>
      <c r="HJ574" s="21">
        <f t="shared" si="152"/>
        <v>0</v>
      </c>
      <c r="HK574" s="21">
        <f t="shared" si="398"/>
        <v>0</v>
      </c>
      <c r="HL574" s="21">
        <f t="shared" si="153"/>
        <v>0</v>
      </c>
      <c r="HM574" s="21">
        <f t="shared" si="153"/>
        <v>0</v>
      </c>
      <c r="HN574" s="23"/>
      <c r="HO574" s="23"/>
      <c r="HP574" s="23"/>
      <c r="HQ574" s="21">
        <f t="shared" si="399"/>
        <v>0</v>
      </c>
      <c r="HR574" s="21">
        <f t="shared" si="400"/>
        <v>0</v>
      </c>
      <c r="HS574" s="21">
        <f t="shared" si="401"/>
        <v>0</v>
      </c>
      <c r="HT574" s="21">
        <f t="shared" si="402"/>
        <v>0</v>
      </c>
      <c r="HU574" s="21">
        <f t="shared" si="403"/>
        <v>0</v>
      </c>
      <c r="HV574" s="21">
        <f t="shared" si="404"/>
        <v>0</v>
      </c>
      <c r="HW574" s="21">
        <f t="shared" si="405"/>
        <v>66399.839999999997</v>
      </c>
      <c r="HX574" s="21">
        <f t="shared" si="406"/>
        <v>68294.149999999994</v>
      </c>
      <c r="HY574" s="21">
        <f t="shared" si="407"/>
        <v>72734.36</v>
      </c>
      <c r="HZ574" s="21">
        <f t="shared" si="408"/>
        <v>37756.65</v>
      </c>
      <c r="IA574" s="21">
        <f t="shared" si="409"/>
        <v>30889.21</v>
      </c>
      <c r="IB574" s="21">
        <f t="shared" si="410"/>
        <v>29499.83</v>
      </c>
      <c r="IC574" s="21">
        <f t="shared" si="411"/>
        <v>0</v>
      </c>
      <c r="ID574" s="21">
        <f t="shared" si="154"/>
        <v>0</v>
      </c>
      <c r="IE574" s="21">
        <f t="shared" si="154"/>
        <v>0</v>
      </c>
      <c r="IF574" s="21">
        <f t="shared" si="412"/>
        <v>0</v>
      </c>
      <c r="IG574" s="21">
        <f t="shared" si="155"/>
        <v>0</v>
      </c>
      <c r="IH574" s="21">
        <f t="shared" si="155"/>
        <v>0</v>
      </c>
      <c r="II574" s="23"/>
      <c r="IJ574" s="23"/>
      <c r="IK574" s="23"/>
      <c r="IL574" s="21">
        <f t="shared" si="413"/>
        <v>0</v>
      </c>
      <c r="IM574" s="21">
        <f t="shared" si="414"/>
        <v>0</v>
      </c>
      <c r="IN574" s="21">
        <f t="shared" si="415"/>
        <v>0</v>
      </c>
      <c r="IO574" s="21">
        <f t="shared" si="416"/>
        <v>0</v>
      </c>
      <c r="IP574" s="21">
        <f t="shared" si="417"/>
        <v>0</v>
      </c>
      <c r="IQ574" s="21">
        <f t="shared" si="418"/>
        <v>0</v>
      </c>
      <c r="IR574" s="21">
        <f t="shared" si="419"/>
        <v>64631.67</v>
      </c>
      <c r="IS574" s="21">
        <f t="shared" si="420"/>
        <v>67795.839999999997</v>
      </c>
      <c r="IT574" s="21">
        <f t="shared" si="421"/>
        <v>71851.06</v>
      </c>
      <c r="IU574" s="21">
        <f t="shared" si="422"/>
        <v>32769.879999999997</v>
      </c>
      <c r="IV574" s="21">
        <f t="shared" si="423"/>
        <v>28788.7</v>
      </c>
      <c r="IW574" s="21">
        <f t="shared" si="424"/>
        <v>27445.41</v>
      </c>
      <c r="IX574" s="21">
        <f t="shared" si="425"/>
        <v>0</v>
      </c>
      <c r="IY574" s="21">
        <f t="shared" si="156"/>
        <v>0</v>
      </c>
      <c r="IZ574" s="21">
        <f t="shared" si="156"/>
        <v>0</v>
      </c>
      <c r="JA574" s="21">
        <f t="shared" si="426"/>
        <v>0</v>
      </c>
      <c r="JB574" s="21">
        <f t="shared" si="157"/>
        <v>0</v>
      </c>
      <c r="JC574" s="21">
        <f t="shared" si="157"/>
        <v>0</v>
      </c>
      <c r="JD574" s="23"/>
      <c r="JE574" s="23"/>
      <c r="JF574" s="23"/>
      <c r="JG574" s="21">
        <f t="shared" si="427"/>
        <v>0</v>
      </c>
      <c r="JH574" s="21">
        <f t="shared" si="428"/>
        <v>0</v>
      </c>
      <c r="JI574" s="21">
        <f t="shared" si="429"/>
        <v>0</v>
      </c>
      <c r="JJ574" s="21">
        <f t="shared" si="430"/>
        <v>0</v>
      </c>
      <c r="JK574" s="21">
        <f t="shared" si="431"/>
        <v>0</v>
      </c>
      <c r="JL574" s="21">
        <f t="shared" si="432"/>
        <v>0</v>
      </c>
      <c r="JM574" s="21">
        <f t="shared" si="433"/>
        <v>64636.1</v>
      </c>
      <c r="JN574" s="21">
        <f t="shared" si="434"/>
        <v>67602.789999999994</v>
      </c>
      <c r="JO574" s="21">
        <f t="shared" si="435"/>
        <v>71506.64</v>
      </c>
      <c r="JP574" s="21">
        <f t="shared" si="436"/>
        <v>44800.98</v>
      </c>
      <c r="JQ574" s="21">
        <f t="shared" si="437"/>
        <v>40362.019999999997</v>
      </c>
      <c r="JR574" s="21">
        <f t="shared" si="438"/>
        <v>39667.230000000003</v>
      </c>
      <c r="JS574" s="21">
        <f t="shared" si="439"/>
        <v>0</v>
      </c>
      <c r="JT574" s="21">
        <f t="shared" si="158"/>
        <v>0</v>
      </c>
      <c r="JU574" s="21">
        <f t="shared" si="158"/>
        <v>0</v>
      </c>
      <c r="JV574" s="21">
        <f t="shared" si="440"/>
        <v>0</v>
      </c>
      <c r="JW574" s="21">
        <f t="shared" si="159"/>
        <v>0</v>
      </c>
      <c r="JX574" s="21">
        <f t="shared" si="159"/>
        <v>0</v>
      </c>
      <c r="JY574" s="23"/>
      <c r="JZ574" s="23"/>
      <c r="KA574" s="23"/>
      <c r="KB574" s="21">
        <f t="shared" si="441"/>
        <v>0</v>
      </c>
      <c r="KC574" s="21">
        <f t="shared" si="442"/>
        <v>0</v>
      </c>
      <c r="KD574" s="21">
        <f t="shared" si="443"/>
        <v>0</v>
      </c>
      <c r="KE574" s="21">
        <f t="shared" si="444"/>
        <v>0</v>
      </c>
      <c r="KF574" s="21">
        <f t="shared" si="445"/>
        <v>0</v>
      </c>
      <c r="KG574" s="21">
        <f t="shared" si="446"/>
        <v>0</v>
      </c>
      <c r="KH574" s="21">
        <f t="shared" si="447"/>
        <v>64675.76</v>
      </c>
      <c r="KI574" s="21">
        <f t="shared" si="448"/>
        <v>68353.97</v>
      </c>
      <c r="KJ574" s="21">
        <f t="shared" si="449"/>
        <v>72840.399999999994</v>
      </c>
      <c r="KK574" s="21">
        <f t="shared" si="450"/>
        <v>31479.13</v>
      </c>
      <c r="KL574" s="21">
        <f t="shared" si="451"/>
        <v>27639.43</v>
      </c>
      <c r="KM574" s="21">
        <f t="shared" si="452"/>
        <v>26431.27</v>
      </c>
      <c r="KN574" s="21">
        <f t="shared" si="453"/>
        <v>0</v>
      </c>
      <c r="KO574" s="21">
        <f t="shared" si="160"/>
        <v>0</v>
      </c>
      <c r="KP574" s="21">
        <f t="shared" si="160"/>
        <v>0</v>
      </c>
      <c r="KQ574" s="21">
        <f t="shared" si="454"/>
        <v>0</v>
      </c>
      <c r="KR574" s="21">
        <f t="shared" si="161"/>
        <v>0</v>
      </c>
      <c r="KS574" s="21">
        <f t="shared" si="161"/>
        <v>0</v>
      </c>
      <c r="KT574" s="23"/>
      <c r="KU574" s="23"/>
      <c r="KV574" s="23"/>
      <c r="KW574" s="21">
        <f t="shared" si="455"/>
        <v>0</v>
      </c>
      <c r="KX574" s="21">
        <f t="shared" si="456"/>
        <v>0</v>
      </c>
      <c r="KY574" s="21">
        <f t="shared" si="457"/>
        <v>0</v>
      </c>
      <c r="KZ574" s="21">
        <f t="shared" si="458"/>
        <v>0</v>
      </c>
      <c r="LA574" s="21">
        <f t="shared" si="459"/>
        <v>0</v>
      </c>
      <c r="LB574" s="21">
        <f t="shared" si="460"/>
        <v>0</v>
      </c>
      <c r="LC574" s="21">
        <f t="shared" si="461"/>
        <v>64660.82</v>
      </c>
      <c r="LD574" s="21">
        <f t="shared" si="462"/>
        <v>67889.56</v>
      </c>
      <c r="LE574" s="21">
        <f t="shared" si="463"/>
        <v>72017.320000000007</v>
      </c>
      <c r="LF574" s="21">
        <f t="shared" si="464"/>
        <v>28577.02</v>
      </c>
      <c r="LG574" s="21">
        <f t="shared" si="465"/>
        <v>25034.639999999999</v>
      </c>
      <c r="LH574" s="21">
        <f t="shared" si="466"/>
        <v>24255.54</v>
      </c>
      <c r="LI574" s="21">
        <f t="shared" si="467"/>
        <v>0</v>
      </c>
      <c r="LJ574" s="21">
        <f t="shared" si="162"/>
        <v>0</v>
      </c>
      <c r="LK574" s="21">
        <f t="shared" si="162"/>
        <v>0</v>
      </c>
      <c r="LL574" s="21">
        <f t="shared" si="468"/>
        <v>0</v>
      </c>
      <c r="LM574" s="21">
        <f t="shared" si="163"/>
        <v>0</v>
      </c>
      <c r="LN574" s="21">
        <f t="shared" si="163"/>
        <v>0</v>
      </c>
      <c r="LO574" s="23"/>
      <c r="LP574" s="23"/>
      <c r="LQ574" s="23"/>
      <c r="LR574" s="21">
        <f t="shared" si="469"/>
        <v>0</v>
      </c>
      <c r="LS574" s="21">
        <f t="shared" si="470"/>
        <v>0</v>
      </c>
      <c r="LT574" s="21">
        <f t="shared" si="471"/>
        <v>0</v>
      </c>
      <c r="LU574" s="21">
        <f t="shared" si="472"/>
        <v>0</v>
      </c>
      <c r="LV574" s="21">
        <f t="shared" si="473"/>
        <v>0</v>
      </c>
      <c r="LW574" s="21">
        <f t="shared" si="474"/>
        <v>0</v>
      </c>
      <c r="LX574" s="21">
        <f t="shared" si="475"/>
        <v>64641.34</v>
      </c>
      <c r="LY574" s="21">
        <f t="shared" si="476"/>
        <v>67893.440000000002</v>
      </c>
      <c r="LZ574" s="21">
        <f t="shared" si="477"/>
        <v>72023.45</v>
      </c>
      <c r="MA574" s="21">
        <f t="shared" si="478"/>
        <v>37782.620000000003</v>
      </c>
      <c r="MB574" s="21">
        <f t="shared" si="479"/>
        <v>35079.51</v>
      </c>
      <c r="MC574" s="21">
        <f t="shared" si="480"/>
        <v>34115.4</v>
      </c>
      <c r="MD574" s="21">
        <f t="shared" si="481"/>
        <v>0</v>
      </c>
      <c r="ME574" s="21">
        <f t="shared" si="164"/>
        <v>0</v>
      </c>
      <c r="MF574" s="21">
        <f t="shared" si="164"/>
        <v>0</v>
      </c>
      <c r="MG574" s="21">
        <f t="shared" si="482"/>
        <v>0</v>
      </c>
      <c r="MH574" s="21">
        <f t="shared" si="165"/>
        <v>0</v>
      </c>
      <c r="MI574" s="21">
        <f t="shared" si="165"/>
        <v>0</v>
      </c>
      <c r="MJ574" s="23"/>
      <c r="MK574" s="23"/>
      <c r="ML574" s="23"/>
      <c r="MM574" s="21">
        <f t="shared" si="483"/>
        <v>0</v>
      </c>
      <c r="MN574" s="21">
        <f t="shared" si="484"/>
        <v>0</v>
      </c>
      <c r="MO574" s="21">
        <f t="shared" si="485"/>
        <v>0</v>
      </c>
      <c r="MP574" s="21">
        <f t="shared" si="486"/>
        <v>0</v>
      </c>
      <c r="MQ574" s="21">
        <f t="shared" si="487"/>
        <v>0</v>
      </c>
      <c r="MR574" s="21">
        <f t="shared" si="488"/>
        <v>0</v>
      </c>
      <c r="MS574" s="21">
        <f t="shared" si="489"/>
        <v>64652.15</v>
      </c>
      <c r="MT574" s="21">
        <f t="shared" si="490"/>
        <v>68201.86</v>
      </c>
      <c r="MU574" s="21">
        <f t="shared" si="491"/>
        <v>72571.039999999994</v>
      </c>
      <c r="MV574" s="21">
        <f t="shared" si="492"/>
        <v>44101.58</v>
      </c>
      <c r="MW574" s="21">
        <f t="shared" si="493"/>
        <v>39784.67</v>
      </c>
      <c r="MX574" s="21">
        <f t="shared" si="494"/>
        <v>37921.839999999997</v>
      </c>
      <c r="MY574" s="21">
        <f t="shared" si="495"/>
        <v>0</v>
      </c>
      <c r="MZ574" s="21">
        <f t="shared" si="166"/>
        <v>0</v>
      </c>
      <c r="NA574" s="21">
        <f t="shared" si="166"/>
        <v>0</v>
      </c>
      <c r="NB574" s="21">
        <f t="shared" si="496"/>
        <v>0</v>
      </c>
      <c r="NC574" s="21">
        <f t="shared" si="167"/>
        <v>0</v>
      </c>
      <c r="ND574" s="21">
        <f t="shared" si="167"/>
        <v>0</v>
      </c>
      <c r="NE574" s="23"/>
      <c r="NF574" s="23"/>
      <c r="NG574" s="23"/>
      <c r="NH574" s="21">
        <f t="shared" si="497"/>
        <v>0</v>
      </c>
      <c r="NI574" s="21">
        <f t="shared" si="498"/>
        <v>0</v>
      </c>
      <c r="NJ574" s="21">
        <f t="shared" si="499"/>
        <v>0</v>
      </c>
      <c r="NK574" s="21">
        <f t="shared" si="500"/>
        <v>0</v>
      </c>
      <c r="NL574" s="21">
        <f t="shared" si="501"/>
        <v>0</v>
      </c>
      <c r="NM574" s="21">
        <f t="shared" si="502"/>
        <v>0</v>
      </c>
      <c r="NN574" s="21">
        <f t="shared" si="503"/>
        <v>64613.17</v>
      </c>
      <c r="NO574" s="21">
        <f t="shared" si="504"/>
        <v>67461.78</v>
      </c>
      <c r="NP574" s="21">
        <f t="shared" si="505"/>
        <v>71258.38</v>
      </c>
      <c r="NQ574" s="21">
        <f t="shared" si="506"/>
        <v>22910.37</v>
      </c>
      <c r="NR574" s="21">
        <f t="shared" si="507"/>
        <v>25382.33</v>
      </c>
      <c r="NS574" s="21">
        <f t="shared" si="508"/>
        <v>24375.01</v>
      </c>
      <c r="NT574" s="21">
        <f t="shared" si="509"/>
        <v>0</v>
      </c>
      <c r="NU574" s="21">
        <f t="shared" si="168"/>
        <v>0</v>
      </c>
      <c r="NV574" s="21">
        <f t="shared" si="168"/>
        <v>0</v>
      </c>
      <c r="NW574" s="21">
        <f t="shared" si="510"/>
        <v>0</v>
      </c>
      <c r="NX574" s="21">
        <f t="shared" si="169"/>
        <v>0</v>
      </c>
      <c r="NY574" s="21">
        <f t="shared" si="169"/>
        <v>0</v>
      </c>
      <c r="NZ574" s="23"/>
      <c r="OA574" s="23"/>
      <c r="OB574" s="23"/>
      <c r="OC574" s="21">
        <f t="shared" si="511"/>
        <v>0</v>
      </c>
      <c r="OD574" s="21">
        <f t="shared" si="512"/>
        <v>0</v>
      </c>
      <c r="OE574" s="21">
        <f t="shared" si="513"/>
        <v>0</v>
      </c>
      <c r="OF574" s="21">
        <f t="shared" si="514"/>
        <v>0</v>
      </c>
      <c r="OG574" s="21">
        <f t="shared" si="515"/>
        <v>0</v>
      </c>
      <c r="OH574" s="21">
        <f t="shared" si="516"/>
        <v>0</v>
      </c>
      <c r="OI574" s="21">
        <f t="shared" si="517"/>
        <v>64643.43</v>
      </c>
      <c r="OJ574" s="21">
        <f t="shared" si="518"/>
        <v>68321.149999999994</v>
      </c>
      <c r="OK574" s="21">
        <f t="shared" si="519"/>
        <v>72782.97</v>
      </c>
      <c r="OL574" s="21">
        <f t="shared" si="520"/>
        <v>40069.29</v>
      </c>
      <c r="OM574" s="21">
        <f t="shared" si="521"/>
        <v>37216.410000000003</v>
      </c>
      <c r="ON574" s="21">
        <f t="shared" si="522"/>
        <v>36049.599999999999</v>
      </c>
      <c r="OO574" s="21">
        <f t="shared" si="523"/>
        <v>0</v>
      </c>
      <c r="OP574" s="21">
        <f t="shared" si="170"/>
        <v>0</v>
      </c>
      <c r="OQ574" s="21">
        <f t="shared" si="170"/>
        <v>0</v>
      </c>
      <c r="OR574" s="21">
        <f t="shared" si="524"/>
        <v>0</v>
      </c>
      <c r="OS574" s="21">
        <f t="shared" si="171"/>
        <v>0</v>
      </c>
      <c r="OT574" s="21">
        <f t="shared" si="171"/>
        <v>0</v>
      </c>
      <c r="OU574" s="23"/>
      <c r="OV574" s="23"/>
      <c r="OW574" s="23"/>
      <c r="OX574" s="21">
        <f t="shared" si="525"/>
        <v>0</v>
      </c>
      <c r="OY574" s="21">
        <f t="shared" si="526"/>
        <v>0</v>
      </c>
      <c r="OZ574" s="21">
        <f t="shared" si="527"/>
        <v>0</v>
      </c>
      <c r="PA574" s="21">
        <f t="shared" si="528"/>
        <v>0</v>
      </c>
      <c r="PB574" s="21">
        <f t="shared" si="529"/>
        <v>0</v>
      </c>
      <c r="PC574" s="21">
        <f t="shared" si="530"/>
        <v>0</v>
      </c>
      <c r="PD574" s="21">
        <f t="shared" si="531"/>
        <v>64638.27</v>
      </c>
      <c r="PE574" s="21">
        <f t="shared" si="532"/>
        <v>67905.850000000006</v>
      </c>
      <c r="PF574" s="21">
        <f t="shared" si="533"/>
        <v>72043.009999999995</v>
      </c>
      <c r="PG574" s="21">
        <f t="shared" si="534"/>
        <v>31764.39</v>
      </c>
      <c r="PH574" s="21">
        <f t="shared" si="535"/>
        <v>29093.89</v>
      </c>
      <c r="PI574" s="21">
        <f t="shared" si="536"/>
        <v>28268.39</v>
      </c>
      <c r="PJ574" s="21">
        <f t="shared" si="537"/>
        <v>0</v>
      </c>
      <c r="PK574" s="21">
        <f t="shared" si="172"/>
        <v>0</v>
      </c>
      <c r="PL574" s="21">
        <f t="shared" si="172"/>
        <v>0</v>
      </c>
      <c r="PM574" s="21">
        <f t="shared" si="538"/>
        <v>0</v>
      </c>
      <c r="PN574" s="21">
        <f t="shared" si="173"/>
        <v>0</v>
      </c>
      <c r="PO574" s="21">
        <f t="shared" si="173"/>
        <v>0</v>
      </c>
      <c r="PP574" s="23"/>
      <c r="PQ574" s="23"/>
      <c r="PR574" s="23"/>
      <c r="PS574" s="21">
        <f t="shared" si="539"/>
        <v>0</v>
      </c>
      <c r="PT574" s="21">
        <f t="shared" si="540"/>
        <v>0</v>
      </c>
      <c r="PU574" s="21">
        <f t="shared" si="541"/>
        <v>0</v>
      </c>
      <c r="PV574" s="21">
        <f t="shared" si="542"/>
        <v>0</v>
      </c>
      <c r="PW574" s="21">
        <f t="shared" si="543"/>
        <v>0</v>
      </c>
      <c r="PX574" s="21">
        <f t="shared" si="544"/>
        <v>0</v>
      </c>
      <c r="PY574" s="21">
        <f t="shared" si="545"/>
        <v>64669.58</v>
      </c>
      <c r="PZ574" s="21">
        <f t="shared" si="546"/>
        <v>68375.59</v>
      </c>
      <c r="QA574" s="21">
        <f t="shared" si="547"/>
        <v>72877.990000000005</v>
      </c>
      <c r="QB574" s="21">
        <f t="shared" si="548"/>
        <v>36263.449999999997</v>
      </c>
      <c r="QC574" s="21">
        <f t="shared" si="549"/>
        <v>33509.39</v>
      </c>
      <c r="QD574" s="21">
        <f t="shared" si="550"/>
        <v>32417.88</v>
      </c>
      <c r="QE574" s="21">
        <f t="shared" si="551"/>
        <v>0</v>
      </c>
      <c r="QF574" s="21">
        <f t="shared" si="174"/>
        <v>0</v>
      </c>
      <c r="QG574" s="21">
        <f t="shared" si="174"/>
        <v>0</v>
      </c>
      <c r="QH574" s="21">
        <f t="shared" si="552"/>
        <v>0</v>
      </c>
      <c r="QI574" s="21">
        <f t="shared" si="175"/>
        <v>0</v>
      </c>
      <c r="QJ574" s="21">
        <f t="shared" si="175"/>
        <v>0</v>
      </c>
      <c r="QK574" s="23"/>
      <c r="QL574" s="23"/>
      <c r="QM574" s="23"/>
      <c r="QN574" s="21">
        <f t="shared" si="553"/>
        <v>0</v>
      </c>
      <c r="QO574" s="21">
        <f t="shared" si="554"/>
        <v>0</v>
      </c>
      <c r="QP574" s="21">
        <f t="shared" si="555"/>
        <v>0</v>
      </c>
      <c r="QQ574" s="21">
        <f t="shared" si="556"/>
        <v>0</v>
      </c>
      <c r="QR574" s="21">
        <f t="shared" si="557"/>
        <v>0</v>
      </c>
      <c r="QS574" s="21">
        <f t="shared" si="558"/>
        <v>0</v>
      </c>
      <c r="QT574" s="21">
        <f t="shared" si="559"/>
        <v>64624.68</v>
      </c>
      <c r="QU574" s="21">
        <f t="shared" si="560"/>
        <v>67756.52</v>
      </c>
      <c r="QV574" s="21">
        <f t="shared" si="561"/>
        <v>71780.960000000006</v>
      </c>
      <c r="QW574" s="21">
        <f t="shared" si="562"/>
        <v>31297.11</v>
      </c>
      <c r="QX574" s="21">
        <f t="shared" si="563"/>
        <v>31269.47</v>
      </c>
      <c r="QY574" s="21">
        <f t="shared" si="564"/>
        <v>29782.62</v>
      </c>
      <c r="QZ574" s="21">
        <f t="shared" si="565"/>
        <v>0</v>
      </c>
      <c r="RA574" s="21">
        <f t="shared" si="176"/>
        <v>0</v>
      </c>
      <c r="RB574" s="21">
        <f t="shared" si="176"/>
        <v>0</v>
      </c>
      <c r="RC574" s="21">
        <f t="shared" si="566"/>
        <v>0</v>
      </c>
      <c r="RD574" s="21">
        <f t="shared" si="177"/>
        <v>0</v>
      </c>
      <c r="RE574" s="21">
        <f t="shared" si="177"/>
        <v>0</v>
      </c>
      <c r="RF574" s="23"/>
      <c r="RG574" s="23"/>
      <c r="RH574" s="23"/>
      <c r="RI574" s="21">
        <f t="shared" si="567"/>
        <v>0</v>
      </c>
      <c r="RJ574" s="21">
        <f t="shared" si="568"/>
        <v>0</v>
      </c>
      <c r="RK574" s="21">
        <f t="shared" si="569"/>
        <v>0</v>
      </c>
      <c r="RL574" s="21">
        <f t="shared" si="570"/>
        <v>0</v>
      </c>
      <c r="RM574" s="21">
        <f t="shared" si="571"/>
        <v>0</v>
      </c>
      <c r="RN574" s="21">
        <f t="shared" si="572"/>
        <v>0</v>
      </c>
      <c r="RO574" s="21">
        <f t="shared" si="573"/>
        <v>64627.31</v>
      </c>
      <c r="RP574" s="21">
        <f t="shared" si="574"/>
        <v>68044.03</v>
      </c>
      <c r="RQ574" s="21">
        <f t="shared" si="575"/>
        <v>72290.67</v>
      </c>
      <c r="RR574" s="21">
        <f t="shared" si="576"/>
        <v>21352.79</v>
      </c>
      <c r="RS574" s="21">
        <f t="shared" si="577"/>
        <v>23126.97</v>
      </c>
      <c r="RT574" s="21">
        <f t="shared" si="578"/>
        <v>21990.41</v>
      </c>
      <c r="RU574" s="21">
        <f t="shared" si="579"/>
        <v>0</v>
      </c>
      <c r="RV574" s="21">
        <f t="shared" si="178"/>
        <v>0</v>
      </c>
      <c r="RW574" s="21">
        <f t="shared" si="178"/>
        <v>0</v>
      </c>
      <c r="RX574" s="21">
        <f t="shared" si="580"/>
        <v>0</v>
      </c>
      <c r="RY574" s="21">
        <f t="shared" si="179"/>
        <v>0</v>
      </c>
      <c r="RZ574" s="21">
        <f t="shared" si="179"/>
        <v>0</v>
      </c>
      <c r="SA574" s="23"/>
      <c r="SB574" s="23"/>
      <c r="SC574" s="23"/>
      <c r="SD574" s="21">
        <f t="shared" si="581"/>
        <v>0</v>
      </c>
      <c r="SE574" s="21">
        <f t="shared" si="582"/>
        <v>0</v>
      </c>
      <c r="SF574" s="21">
        <f t="shared" si="583"/>
        <v>0</v>
      </c>
      <c r="SG574" s="21">
        <f t="shared" si="584"/>
        <v>0</v>
      </c>
      <c r="SH574" s="21">
        <f t="shared" si="585"/>
        <v>0</v>
      </c>
      <c r="SI574" s="21">
        <f t="shared" si="586"/>
        <v>0</v>
      </c>
      <c r="SJ574" s="21">
        <f t="shared" si="587"/>
        <v>67280.929999999993</v>
      </c>
      <c r="SK574" s="21">
        <f t="shared" si="588"/>
        <v>67019.89</v>
      </c>
      <c r="SL574" s="21">
        <f t="shared" si="589"/>
        <v>70472</v>
      </c>
      <c r="SM574" s="21">
        <f t="shared" si="590"/>
        <v>32946.910000000003</v>
      </c>
      <c r="SN574" s="21">
        <f t="shared" si="591"/>
        <v>28493.88</v>
      </c>
      <c r="SO574" s="21">
        <f t="shared" si="592"/>
        <v>27327.81</v>
      </c>
      <c r="SP574" s="21">
        <f t="shared" si="593"/>
        <v>0</v>
      </c>
      <c r="SQ574" s="21">
        <f t="shared" si="180"/>
        <v>0</v>
      </c>
      <c r="SR574" s="21">
        <f t="shared" si="180"/>
        <v>0</v>
      </c>
      <c r="SS574" s="21">
        <f t="shared" si="594"/>
        <v>0</v>
      </c>
      <c r="ST574" s="21">
        <f t="shared" si="181"/>
        <v>0</v>
      </c>
      <c r="SU574" s="21">
        <f t="shared" si="181"/>
        <v>0</v>
      </c>
      <c r="SV574" s="23"/>
      <c r="SW574" s="23"/>
      <c r="SX574" s="23"/>
      <c r="SY574" s="21">
        <f t="shared" si="596"/>
        <v>0</v>
      </c>
      <c r="SZ574" s="21">
        <f t="shared" si="597"/>
        <v>0</v>
      </c>
      <c r="TA574" s="21">
        <f t="shared" si="598"/>
        <v>0</v>
      </c>
      <c r="TB574" s="21">
        <f t="shared" si="599"/>
        <v>0</v>
      </c>
      <c r="TC574" s="21">
        <f t="shared" si="600"/>
        <v>0</v>
      </c>
      <c r="TD574" s="21">
        <f t="shared" si="601"/>
        <v>0</v>
      </c>
      <c r="TE574" s="21">
        <f t="shared" si="602"/>
        <v>69137.399999999994</v>
      </c>
      <c r="TF574" s="21">
        <f t="shared" si="603"/>
        <v>68366.34</v>
      </c>
      <c r="TG574" s="21">
        <f t="shared" si="604"/>
        <v>72862.41</v>
      </c>
      <c r="TH574" s="21">
        <f t="shared" si="605"/>
        <v>35232.379999999997</v>
      </c>
      <c r="TI574" s="21">
        <f t="shared" si="606"/>
        <v>30180.42</v>
      </c>
      <c r="TJ574" s="21">
        <f t="shared" si="607"/>
        <v>29219.26</v>
      </c>
      <c r="TK574" s="21">
        <f t="shared" si="608"/>
        <v>0</v>
      </c>
      <c r="TL574" s="21">
        <f t="shared" si="182"/>
        <v>0</v>
      </c>
      <c r="TM574" s="21">
        <f t="shared" si="182"/>
        <v>0</v>
      </c>
      <c r="TN574" s="21">
        <f t="shared" si="609"/>
        <v>0</v>
      </c>
      <c r="TO574" s="21">
        <f t="shared" si="183"/>
        <v>0</v>
      </c>
      <c r="TP574" s="21">
        <f t="shared" si="183"/>
        <v>0</v>
      </c>
      <c r="TQ574" s="23"/>
      <c r="TR574" s="23"/>
      <c r="TS574" s="23"/>
      <c r="TT574" s="21">
        <f t="shared" si="610"/>
        <v>0</v>
      </c>
      <c r="TU574" s="21">
        <f t="shared" si="611"/>
        <v>0</v>
      </c>
      <c r="TV574" s="21">
        <f t="shared" si="612"/>
        <v>0</v>
      </c>
      <c r="TW574" s="21">
        <f t="shared" si="613"/>
        <v>0</v>
      </c>
      <c r="TX574" s="21">
        <f t="shared" si="614"/>
        <v>0</v>
      </c>
      <c r="TY574" s="21">
        <f t="shared" si="615"/>
        <v>0</v>
      </c>
      <c r="TZ574" s="21">
        <f t="shared" si="616"/>
        <v>69481.55</v>
      </c>
      <c r="UA574" s="21">
        <f t="shared" si="617"/>
        <v>68044.850000000006</v>
      </c>
      <c r="UB574" s="21">
        <f t="shared" si="618"/>
        <v>72292.86</v>
      </c>
      <c r="UC574" s="21">
        <f t="shared" si="619"/>
        <v>36166.43</v>
      </c>
      <c r="UD574" s="21">
        <f t="shared" si="620"/>
        <v>31964.2</v>
      </c>
      <c r="UE574" s="21">
        <f t="shared" si="621"/>
        <v>30627.57</v>
      </c>
      <c r="UF574" s="21">
        <f t="shared" si="622"/>
        <v>0</v>
      </c>
      <c r="UG574" s="21">
        <f t="shared" si="184"/>
        <v>0</v>
      </c>
      <c r="UH574" s="21">
        <f t="shared" si="184"/>
        <v>0</v>
      </c>
      <c r="UI574" s="21">
        <f t="shared" si="623"/>
        <v>0</v>
      </c>
      <c r="UJ574" s="21">
        <f t="shared" si="185"/>
        <v>0</v>
      </c>
      <c r="UK574" s="21">
        <f t="shared" si="185"/>
        <v>0</v>
      </c>
      <c r="UL574" s="23"/>
      <c r="UM574" s="23"/>
      <c r="UN574" s="23"/>
      <c r="UO574" s="21">
        <f t="shared" si="624"/>
        <v>0</v>
      </c>
      <c r="UP574" s="21">
        <f t="shared" si="625"/>
        <v>0</v>
      </c>
      <c r="UQ574" s="21">
        <f t="shared" si="626"/>
        <v>0</v>
      </c>
      <c r="UR574" s="21">
        <f t="shared" si="627"/>
        <v>0</v>
      </c>
      <c r="US574" s="21">
        <f t="shared" si="628"/>
        <v>0</v>
      </c>
      <c r="UT574" s="21">
        <f t="shared" si="629"/>
        <v>0</v>
      </c>
      <c r="UU574" s="21">
        <f t="shared" si="630"/>
        <v>67444.22</v>
      </c>
      <c r="UV574" s="21">
        <f t="shared" si="631"/>
        <v>68298.94</v>
      </c>
      <c r="UW574" s="21">
        <f t="shared" si="632"/>
        <v>72742.3</v>
      </c>
      <c r="UX574" s="21">
        <f t="shared" si="633"/>
        <v>34614.07</v>
      </c>
      <c r="UY574" s="21">
        <f t="shared" si="634"/>
        <v>31638.2</v>
      </c>
      <c r="UZ574" s="21">
        <f t="shared" si="635"/>
        <v>30040.01</v>
      </c>
      <c r="VA574" s="21">
        <f t="shared" si="636"/>
        <v>0</v>
      </c>
      <c r="VB574" s="21">
        <f t="shared" si="186"/>
        <v>0</v>
      </c>
      <c r="VC574" s="21">
        <f t="shared" si="186"/>
        <v>0</v>
      </c>
      <c r="VD574" s="21">
        <f t="shared" si="637"/>
        <v>0</v>
      </c>
      <c r="VE574" s="21">
        <f t="shared" si="187"/>
        <v>0</v>
      </c>
      <c r="VF574" s="21">
        <f t="shared" si="187"/>
        <v>0</v>
      </c>
      <c r="VG574" s="23"/>
      <c r="VH574" s="23"/>
      <c r="VI574" s="23"/>
      <c r="VJ574" s="21">
        <f t="shared" si="639"/>
        <v>0</v>
      </c>
      <c r="VK574" s="21">
        <f t="shared" si="640"/>
        <v>0</v>
      </c>
      <c r="VL574" s="21">
        <f t="shared" si="641"/>
        <v>0</v>
      </c>
      <c r="VM574" s="21">
        <f t="shared" si="642"/>
        <v>0</v>
      </c>
      <c r="VN574" s="21">
        <f t="shared" si="643"/>
        <v>0</v>
      </c>
      <c r="VO574" s="21">
        <f t="shared" si="644"/>
        <v>0</v>
      </c>
      <c r="VP574" s="21">
        <f t="shared" si="645"/>
        <v>0</v>
      </c>
      <c r="VQ574" s="21">
        <f t="shared" si="646"/>
        <v>0</v>
      </c>
      <c r="VR574" s="21">
        <f t="shared" si="647"/>
        <v>0</v>
      </c>
      <c r="VS574" s="21">
        <f t="shared" si="648"/>
        <v>0</v>
      </c>
      <c r="VT574" s="21">
        <f t="shared" si="649"/>
        <v>0</v>
      </c>
      <c r="VU574" s="21">
        <f t="shared" si="650"/>
        <v>0</v>
      </c>
      <c r="VV574" s="21">
        <f t="shared" si="651"/>
        <v>0</v>
      </c>
      <c r="VW574" s="21">
        <f t="shared" si="189"/>
        <v>0</v>
      </c>
      <c r="VX574" s="21">
        <f t="shared" si="189"/>
        <v>0</v>
      </c>
      <c r="VY574" s="21">
        <f t="shared" si="652"/>
        <v>0</v>
      </c>
      <c r="VZ574" s="21">
        <f t="shared" si="190"/>
        <v>0</v>
      </c>
      <c r="WA574" s="21">
        <f t="shared" si="190"/>
        <v>0</v>
      </c>
      <c r="WB574" s="23"/>
      <c r="WC574" s="23"/>
      <c r="WD574" s="23"/>
      <c r="WE574" s="21">
        <f t="shared" si="653"/>
        <v>0</v>
      </c>
      <c r="WF574" s="21">
        <f t="shared" si="654"/>
        <v>0</v>
      </c>
      <c r="WG574" s="21">
        <f t="shared" si="655"/>
        <v>0</v>
      </c>
      <c r="WH574" s="21">
        <f t="shared" si="656"/>
        <v>0</v>
      </c>
      <c r="WI574" s="21">
        <f t="shared" si="657"/>
        <v>0</v>
      </c>
      <c r="WJ574" s="21">
        <f t="shared" si="658"/>
        <v>0</v>
      </c>
      <c r="WK574" s="21">
        <f t="shared" si="659"/>
        <v>64618.33</v>
      </c>
      <c r="WL574" s="21">
        <f t="shared" si="660"/>
        <v>67659.17</v>
      </c>
      <c r="WM574" s="21">
        <f t="shared" si="661"/>
        <v>71607.62</v>
      </c>
      <c r="WN574" s="21">
        <f t="shared" si="662"/>
        <v>28540.78</v>
      </c>
      <c r="WO574" s="21">
        <f t="shared" si="663"/>
        <v>25719.23</v>
      </c>
      <c r="WP574" s="21">
        <f t="shared" si="664"/>
        <v>24932.63</v>
      </c>
      <c r="WQ574" s="21">
        <f t="shared" si="665"/>
        <v>0</v>
      </c>
      <c r="WR574" s="21">
        <f t="shared" si="191"/>
        <v>0</v>
      </c>
      <c r="WS574" s="21">
        <f t="shared" si="191"/>
        <v>0</v>
      </c>
      <c r="WT574" s="21">
        <f t="shared" si="666"/>
        <v>0</v>
      </c>
      <c r="WU574" s="21">
        <f t="shared" si="192"/>
        <v>0</v>
      </c>
      <c r="WV574" s="21">
        <f t="shared" si="192"/>
        <v>0</v>
      </c>
      <c r="WW574" s="23"/>
      <c r="WX574" s="23"/>
      <c r="WY574" s="23"/>
      <c r="WZ574" s="21">
        <f t="shared" si="667"/>
        <v>0</v>
      </c>
      <c r="XA574" s="21">
        <f t="shared" si="668"/>
        <v>0</v>
      </c>
      <c r="XB574" s="21">
        <f t="shared" si="669"/>
        <v>0</v>
      </c>
      <c r="XC574" s="21">
        <f t="shared" si="670"/>
        <v>0</v>
      </c>
      <c r="XD574" s="21">
        <f t="shared" si="671"/>
        <v>0</v>
      </c>
      <c r="XE574" s="21">
        <f t="shared" si="672"/>
        <v>0</v>
      </c>
      <c r="XF574" s="21">
        <f t="shared" si="673"/>
        <v>68380.77</v>
      </c>
      <c r="XG574" s="21">
        <f t="shared" si="674"/>
        <v>67733.100000000006</v>
      </c>
      <c r="XH574" s="21">
        <f t="shared" si="675"/>
        <v>71738.37</v>
      </c>
      <c r="XI574" s="21">
        <f t="shared" si="676"/>
        <v>26522.26</v>
      </c>
      <c r="XJ574" s="21">
        <f t="shared" si="677"/>
        <v>25023.67</v>
      </c>
      <c r="XK574" s="21">
        <f t="shared" si="678"/>
        <v>24033.06</v>
      </c>
      <c r="XL574" s="21">
        <f t="shared" si="679"/>
        <v>0</v>
      </c>
      <c r="XM574" s="21">
        <f t="shared" si="193"/>
        <v>0</v>
      </c>
      <c r="XN574" s="21">
        <f t="shared" si="193"/>
        <v>0</v>
      </c>
      <c r="XO574" s="21">
        <f t="shared" si="680"/>
        <v>0</v>
      </c>
      <c r="XP574" s="21">
        <f t="shared" si="194"/>
        <v>0</v>
      </c>
      <c r="XQ574" s="21">
        <f t="shared" si="194"/>
        <v>0</v>
      </c>
      <c r="XR574" s="23"/>
      <c r="XS574" s="23"/>
      <c r="XT574" s="23"/>
      <c r="XU574" s="21">
        <f t="shared" si="681"/>
        <v>0</v>
      </c>
      <c r="XV574" s="21">
        <f t="shared" si="682"/>
        <v>0</v>
      </c>
      <c r="XW574" s="21">
        <f t="shared" si="683"/>
        <v>0</v>
      </c>
      <c r="XX574" s="21">
        <f t="shared" si="684"/>
        <v>0</v>
      </c>
      <c r="XY574" s="21">
        <f t="shared" si="685"/>
        <v>0</v>
      </c>
      <c r="XZ574" s="21">
        <f t="shared" si="686"/>
        <v>0</v>
      </c>
      <c r="YA574" s="21">
        <f t="shared" si="687"/>
        <v>64609.84</v>
      </c>
      <c r="YB574" s="21">
        <f t="shared" si="688"/>
        <v>67438.77</v>
      </c>
      <c r="YC574" s="21">
        <f t="shared" si="689"/>
        <v>71217.17</v>
      </c>
      <c r="YD574" s="21">
        <f t="shared" si="690"/>
        <v>23177.21</v>
      </c>
      <c r="YE574" s="21">
        <f t="shared" si="691"/>
        <v>22753.08</v>
      </c>
      <c r="YF574" s="21">
        <f t="shared" si="692"/>
        <v>21840.53</v>
      </c>
      <c r="YG574" s="21">
        <f t="shared" si="693"/>
        <v>0</v>
      </c>
      <c r="YH574" s="21">
        <f t="shared" si="195"/>
        <v>0</v>
      </c>
      <c r="YI574" s="21">
        <f t="shared" si="195"/>
        <v>0</v>
      </c>
      <c r="YJ574" s="21">
        <f t="shared" si="694"/>
        <v>0</v>
      </c>
      <c r="YK574" s="21">
        <f t="shared" si="196"/>
        <v>0</v>
      </c>
      <c r="YL574" s="21">
        <f t="shared" si="196"/>
        <v>0</v>
      </c>
      <c r="YM574" s="23"/>
      <c r="YN574" s="23"/>
      <c r="YO574" s="23"/>
      <c r="YP574" s="21">
        <f t="shared" si="695"/>
        <v>0</v>
      </c>
      <c r="YQ574" s="21">
        <f t="shared" si="696"/>
        <v>0</v>
      </c>
      <c r="YR574" s="21">
        <f t="shared" si="697"/>
        <v>0</v>
      </c>
      <c r="YS574" s="21">
        <f t="shared" si="698"/>
        <v>0</v>
      </c>
      <c r="YT574" s="21">
        <f t="shared" si="699"/>
        <v>0</v>
      </c>
      <c r="YU574" s="21">
        <f t="shared" si="700"/>
        <v>0</v>
      </c>
      <c r="YV574" s="21">
        <f t="shared" si="701"/>
        <v>64610.46</v>
      </c>
      <c r="YW574" s="21">
        <f t="shared" si="702"/>
        <v>67260.06</v>
      </c>
      <c r="YX574" s="21">
        <f t="shared" si="703"/>
        <v>70899.72</v>
      </c>
      <c r="YY574" s="21">
        <f t="shared" si="704"/>
        <v>28674.17</v>
      </c>
      <c r="YZ574" s="21">
        <f t="shared" si="705"/>
        <v>26478.29</v>
      </c>
      <c r="ZA574" s="21">
        <f t="shared" si="706"/>
        <v>25298.17</v>
      </c>
      <c r="ZB574" s="21">
        <f t="shared" si="707"/>
        <v>0</v>
      </c>
      <c r="ZC574" s="21">
        <f t="shared" si="197"/>
        <v>0</v>
      </c>
      <c r="ZD574" s="21">
        <f t="shared" si="197"/>
        <v>0</v>
      </c>
      <c r="ZE574" s="21">
        <f t="shared" si="708"/>
        <v>0</v>
      </c>
      <c r="ZF574" s="21">
        <f t="shared" si="198"/>
        <v>0</v>
      </c>
      <c r="ZG574" s="21">
        <f t="shared" si="198"/>
        <v>0</v>
      </c>
      <c r="ZH574" s="23"/>
      <c r="ZI574" s="23"/>
      <c r="ZJ574" s="23"/>
      <c r="ZK574" s="21">
        <f t="shared" si="709"/>
        <v>0</v>
      </c>
      <c r="ZL574" s="21">
        <f t="shared" si="710"/>
        <v>0</v>
      </c>
      <c r="ZM574" s="21">
        <f t="shared" si="711"/>
        <v>0</v>
      </c>
      <c r="ZN574" s="21">
        <f t="shared" si="712"/>
        <v>0</v>
      </c>
      <c r="ZO574" s="21">
        <f t="shared" si="713"/>
        <v>0</v>
      </c>
      <c r="ZP574" s="21">
        <f t="shared" si="714"/>
        <v>0</v>
      </c>
      <c r="ZQ574" s="21">
        <f t="shared" si="715"/>
        <v>84442.55</v>
      </c>
      <c r="ZR574" s="21">
        <f t="shared" si="716"/>
        <v>67123.58</v>
      </c>
      <c r="ZS574" s="21">
        <f t="shared" si="717"/>
        <v>70657.39</v>
      </c>
      <c r="ZT574" s="21">
        <f t="shared" si="718"/>
        <v>40405.980000000003</v>
      </c>
      <c r="ZU574" s="21">
        <f t="shared" si="719"/>
        <v>23267.73</v>
      </c>
      <c r="ZV574" s="21">
        <f t="shared" si="720"/>
        <v>22189.03</v>
      </c>
      <c r="ZW574" s="21">
        <f t="shared" si="721"/>
        <v>0</v>
      </c>
      <c r="ZX574" s="21">
        <f t="shared" si="199"/>
        <v>0</v>
      </c>
      <c r="ZY574" s="21">
        <f t="shared" si="199"/>
        <v>0</v>
      </c>
      <c r="ZZ574" s="21">
        <f t="shared" si="722"/>
        <v>0</v>
      </c>
      <c r="AAA574" s="21">
        <f t="shared" si="200"/>
        <v>0</v>
      </c>
      <c r="AAB574" s="21">
        <f t="shared" si="200"/>
        <v>0</v>
      </c>
      <c r="AAC574" s="23"/>
      <c r="AAD574" s="23"/>
      <c r="AAE574" s="23"/>
      <c r="AAF574" s="21">
        <f t="shared" si="723"/>
        <v>0</v>
      </c>
      <c r="AAG574" s="21">
        <f t="shared" si="724"/>
        <v>0</v>
      </c>
      <c r="AAH574" s="21">
        <f t="shared" si="725"/>
        <v>0</v>
      </c>
      <c r="AAI574" s="21">
        <f t="shared" si="726"/>
        <v>0</v>
      </c>
      <c r="AAJ574" s="21">
        <f t="shared" si="727"/>
        <v>0</v>
      </c>
      <c r="AAK574" s="21">
        <f t="shared" si="728"/>
        <v>0</v>
      </c>
      <c r="AAL574" s="21">
        <f t="shared" si="729"/>
        <v>64647.86</v>
      </c>
      <c r="AAM574" s="21">
        <f t="shared" si="730"/>
        <v>68308.84</v>
      </c>
      <c r="AAN574" s="21">
        <f t="shared" si="731"/>
        <v>72759.81</v>
      </c>
      <c r="AAO574" s="21">
        <f t="shared" si="732"/>
        <v>32404.31</v>
      </c>
      <c r="AAP574" s="21">
        <f t="shared" si="733"/>
        <v>31719.81</v>
      </c>
      <c r="AAQ574" s="21">
        <f t="shared" si="734"/>
        <v>30371.42</v>
      </c>
      <c r="AAR574" s="21">
        <f t="shared" si="735"/>
        <v>0</v>
      </c>
      <c r="AAS574" s="21">
        <f t="shared" si="201"/>
        <v>0</v>
      </c>
      <c r="AAT574" s="21">
        <f t="shared" si="201"/>
        <v>0</v>
      </c>
      <c r="AAU574" s="21">
        <f t="shared" si="736"/>
        <v>0</v>
      </c>
      <c r="AAV574" s="21">
        <f t="shared" si="202"/>
        <v>0</v>
      </c>
      <c r="AAW574" s="21">
        <f t="shared" si="202"/>
        <v>0</v>
      </c>
      <c r="AAX574" s="23"/>
      <c r="AAY574" s="23"/>
      <c r="AAZ574" s="23"/>
      <c r="ABA574" s="21">
        <f t="shared" si="737"/>
        <v>0</v>
      </c>
      <c r="ABB574" s="21">
        <f t="shared" si="738"/>
        <v>0</v>
      </c>
      <c r="ABC574" s="21">
        <f t="shared" si="739"/>
        <v>0</v>
      </c>
      <c r="ABD574" s="21">
        <f t="shared" si="740"/>
        <v>0</v>
      </c>
      <c r="ABE574" s="21">
        <f t="shared" si="741"/>
        <v>0</v>
      </c>
      <c r="ABF574" s="21">
        <f t="shared" si="742"/>
        <v>0</v>
      </c>
      <c r="ABG574" s="21">
        <f t="shared" si="743"/>
        <v>64618.64</v>
      </c>
      <c r="ABH574" s="21">
        <f t="shared" si="744"/>
        <v>67545.740000000005</v>
      </c>
      <c r="ABI574" s="21">
        <f t="shared" si="745"/>
        <v>71406.399999999994</v>
      </c>
      <c r="ABJ574" s="21">
        <f t="shared" si="746"/>
        <v>21876.07</v>
      </c>
      <c r="ABK574" s="21">
        <f t="shared" si="747"/>
        <v>19648.560000000001</v>
      </c>
      <c r="ABL574" s="21">
        <f t="shared" si="748"/>
        <v>18653.47</v>
      </c>
      <c r="ABM574" s="21">
        <f t="shared" si="749"/>
        <v>0</v>
      </c>
      <c r="ABN574" s="21">
        <f t="shared" si="203"/>
        <v>0</v>
      </c>
      <c r="ABO574" s="21">
        <f t="shared" si="203"/>
        <v>0</v>
      </c>
      <c r="ABP574" s="21">
        <f t="shared" si="750"/>
        <v>0</v>
      </c>
      <c r="ABQ574" s="21">
        <f t="shared" si="204"/>
        <v>0</v>
      </c>
      <c r="ABR574" s="21">
        <f t="shared" si="204"/>
        <v>0</v>
      </c>
      <c r="ABS574" s="23"/>
      <c r="ABT574" s="23"/>
      <c r="ABU574" s="23"/>
      <c r="ABV574" s="21">
        <f t="shared" si="751"/>
        <v>0</v>
      </c>
      <c r="ABW574" s="21">
        <f t="shared" si="752"/>
        <v>0</v>
      </c>
      <c r="ABX574" s="21">
        <f t="shared" si="753"/>
        <v>0</v>
      </c>
      <c r="ABY574" s="21">
        <f t="shared" si="754"/>
        <v>0</v>
      </c>
      <c r="ABZ574" s="21">
        <f t="shared" si="755"/>
        <v>0</v>
      </c>
      <c r="ACA574" s="21">
        <f t="shared" si="756"/>
        <v>0</v>
      </c>
      <c r="ACB574" s="21">
        <f t="shared" si="757"/>
        <v>64573.83</v>
      </c>
      <c r="ACC574" s="21">
        <f t="shared" si="758"/>
        <v>66585.34</v>
      </c>
      <c r="ACD574" s="21">
        <f t="shared" si="759"/>
        <v>69701.36</v>
      </c>
      <c r="ACE574" s="21">
        <f t="shared" si="760"/>
        <v>25074.25</v>
      </c>
      <c r="ACF574" s="21">
        <f t="shared" si="761"/>
        <v>23515.77</v>
      </c>
      <c r="ACG574" s="21">
        <f t="shared" si="762"/>
        <v>22748.44</v>
      </c>
      <c r="ACH574" s="21">
        <f t="shared" si="763"/>
        <v>0</v>
      </c>
      <c r="ACI574" s="21">
        <f t="shared" si="205"/>
        <v>0</v>
      </c>
      <c r="ACJ574" s="21">
        <f t="shared" si="205"/>
        <v>0</v>
      </c>
      <c r="ACK574" s="21">
        <f t="shared" si="764"/>
        <v>0</v>
      </c>
      <c r="ACL574" s="21">
        <f t="shared" si="206"/>
        <v>0</v>
      </c>
      <c r="ACM574" s="21">
        <f t="shared" si="206"/>
        <v>0</v>
      </c>
      <c r="ACN574" s="23"/>
      <c r="ACO574" s="23"/>
      <c r="ACP574" s="23"/>
      <c r="ACQ574" s="21">
        <f t="shared" si="765"/>
        <v>0</v>
      </c>
      <c r="ACR574" s="21">
        <f t="shared" si="766"/>
        <v>0</v>
      </c>
      <c r="ACS574" s="21">
        <f t="shared" si="767"/>
        <v>0</v>
      </c>
      <c r="ACT574" s="21">
        <f t="shared" si="768"/>
        <v>0</v>
      </c>
      <c r="ACU574" s="21">
        <f t="shared" si="769"/>
        <v>0</v>
      </c>
      <c r="ACV574" s="21">
        <f t="shared" si="770"/>
        <v>0</v>
      </c>
      <c r="ACW574" s="21">
        <f t="shared" si="771"/>
        <v>64606.6</v>
      </c>
      <c r="ACX574" s="21">
        <f t="shared" si="772"/>
        <v>67369.240000000005</v>
      </c>
      <c r="ACY574" s="21">
        <f t="shared" si="773"/>
        <v>71094.149999999994</v>
      </c>
      <c r="ACZ574" s="21">
        <f t="shared" si="774"/>
        <v>27016.94</v>
      </c>
      <c r="ADA574" s="21">
        <f t="shared" si="775"/>
        <v>25581.3</v>
      </c>
      <c r="ADB574" s="21">
        <f t="shared" si="776"/>
        <v>24689.08</v>
      </c>
      <c r="ADC574" s="21">
        <f t="shared" si="777"/>
        <v>0</v>
      </c>
      <c r="ADD574" s="21">
        <f t="shared" si="207"/>
        <v>0</v>
      </c>
      <c r="ADE574" s="21">
        <f t="shared" si="207"/>
        <v>0</v>
      </c>
      <c r="ADF574" s="21">
        <f t="shared" si="778"/>
        <v>0</v>
      </c>
      <c r="ADG574" s="21">
        <f t="shared" si="208"/>
        <v>0</v>
      </c>
      <c r="ADH574" s="21">
        <f t="shared" si="208"/>
        <v>0</v>
      </c>
      <c r="ADI574" s="23"/>
      <c r="ADJ574" s="23"/>
      <c r="ADK574" s="23"/>
      <c r="ADL574" s="21">
        <f t="shared" si="779"/>
        <v>0</v>
      </c>
      <c r="ADM574" s="21">
        <f t="shared" si="780"/>
        <v>0</v>
      </c>
      <c r="ADN574" s="21">
        <f t="shared" si="781"/>
        <v>0</v>
      </c>
      <c r="ADO574" s="21">
        <f t="shared" si="782"/>
        <v>0</v>
      </c>
      <c r="ADP574" s="21">
        <f t="shared" si="783"/>
        <v>0</v>
      </c>
      <c r="ADQ574" s="21">
        <f t="shared" si="784"/>
        <v>0</v>
      </c>
      <c r="ADR574" s="21">
        <f t="shared" si="785"/>
        <v>56210.41</v>
      </c>
      <c r="ADS574" s="21">
        <f t="shared" si="786"/>
        <v>67963.73</v>
      </c>
      <c r="ADT574" s="21">
        <f t="shared" si="787"/>
        <v>72147.990000000005</v>
      </c>
      <c r="ADU574" s="21">
        <f t="shared" si="788"/>
        <v>22239.43</v>
      </c>
      <c r="ADV574" s="21">
        <f t="shared" si="789"/>
        <v>23405.91</v>
      </c>
      <c r="ADW574" s="21">
        <f t="shared" si="790"/>
        <v>22378.28</v>
      </c>
      <c r="ADX574" s="21">
        <f t="shared" si="791"/>
        <v>0</v>
      </c>
      <c r="ADY574" s="21">
        <f t="shared" si="209"/>
        <v>0</v>
      </c>
      <c r="ADZ574" s="21">
        <f t="shared" si="209"/>
        <v>0</v>
      </c>
      <c r="AEA574" s="21">
        <f t="shared" si="792"/>
        <v>0</v>
      </c>
      <c r="AEB574" s="21">
        <f t="shared" si="210"/>
        <v>0</v>
      </c>
      <c r="AEC574" s="21">
        <f t="shared" si="210"/>
        <v>0</v>
      </c>
      <c r="AED574" s="23"/>
      <c r="AEE574" s="23"/>
      <c r="AEF574" s="23"/>
      <c r="AEG574" s="21">
        <f t="shared" si="793"/>
        <v>0</v>
      </c>
      <c r="AEH574" s="21">
        <f t="shared" si="794"/>
        <v>0</v>
      </c>
      <c r="AEI574" s="21">
        <f t="shared" si="795"/>
        <v>0</v>
      </c>
      <c r="AEJ574" s="21">
        <f t="shared" si="796"/>
        <v>0</v>
      </c>
      <c r="AEK574" s="21">
        <f t="shared" si="797"/>
        <v>0</v>
      </c>
      <c r="AEL574" s="21">
        <f t="shared" si="798"/>
        <v>0</v>
      </c>
      <c r="AEM574" s="21">
        <f t="shared" si="799"/>
        <v>60246.01</v>
      </c>
      <c r="AEN574" s="21">
        <f t="shared" si="800"/>
        <v>67371.179999999993</v>
      </c>
      <c r="AEO574" s="21">
        <f t="shared" si="801"/>
        <v>71095.08</v>
      </c>
      <c r="AEP574" s="21">
        <f t="shared" si="802"/>
        <v>27694.560000000001</v>
      </c>
      <c r="AEQ574" s="21">
        <f t="shared" si="803"/>
        <v>27622.1</v>
      </c>
      <c r="AER574" s="21">
        <f t="shared" si="804"/>
        <v>26695.22</v>
      </c>
      <c r="AES574" s="21">
        <f t="shared" si="805"/>
        <v>0</v>
      </c>
      <c r="AET574" s="21">
        <f t="shared" si="211"/>
        <v>0</v>
      </c>
      <c r="AEU574" s="21">
        <f t="shared" si="211"/>
        <v>0</v>
      </c>
      <c r="AEV574" s="21">
        <f t="shared" si="806"/>
        <v>0</v>
      </c>
      <c r="AEW574" s="21">
        <f t="shared" si="212"/>
        <v>0</v>
      </c>
      <c r="AEX574" s="21">
        <f t="shared" si="212"/>
        <v>0</v>
      </c>
      <c r="AEY574" s="23"/>
      <c r="AEZ574" s="23"/>
      <c r="AFA574" s="23"/>
      <c r="AFB574" s="21">
        <f t="shared" si="807"/>
        <v>0</v>
      </c>
      <c r="AFC574" s="21">
        <f t="shared" si="808"/>
        <v>0</v>
      </c>
      <c r="AFD574" s="21">
        <f t="shared" si="809"/>
        <v>0</v>
      </c>
      <c r="AFE574" s="21">
        <f t="shared" si="810"/>
        <v>0</v>
      </c>
      <c r="AFF574" s="21">
        <f t="shared" si="811"/>
        <v>0</v>
      </c>
      <c r="AFG574" s="21">
        <f t="shared" si="812"/>
        <v>0</v>
      </c>
      <c r="AFH574" s="21">
        <f t="shared" si="813"/>
        <v>64645.95</v>
      </c>
      <c r="AFI574" s="21">
        <f t="shared" si="814"/>
        <v>68059.05</v>
      </c>
      <c r="AFJ574" s="21">
        <f t="shared" si="815"/>
        <v>72318.929999999993</v>
      </c>
      <c r="AFK574" s="21">
        <f t="shared" si="816"/>
        <v>30797.66</v>
      </c>
      <c r="AFL574" s="21">
        <f t="shared" si="817"/>
        <v>28707.49</v>
      </c>
      <c r="AFM574" s="21">
        <f t="shared" si="818"/>
        <v>27689.45</v>
      </c>
      <c r="AFN574" s="21">
        <f t="shared" si="819"/>
        <v>0</v>
      </c>
      <c r="AFO574" s="21">
        <f t="shared" si="213"/>
        <v>0</v>
      </c>
      <c r="AFP574" s="21">
        <f t="shared" si="213"/>
        <v>0</v>
      </c>
      <c r="AFQ574" s="21">
        <f t="shared" si="820"/>
        <v>0</v>
      </c>
      <c r="AFR574" s="21">
        <f t="shared" si="214"/>
        <v>0</v>
      </c>
      <c r="AFS574" s="21">
        <f t="shared" si="214"/>
        <v>0</v>
      </c>
      <c r="AFT574" s="23"/>
      <c r="AFU574" s="23"/>
      <c r="AFV574" s="23"/>
      <c r="AFW574" s="21">
        <f t="shared" si="821"/>
        <v>0</v>
      </c>
      <c r="AFX574" s="21">
        <f t="shared" si="822"/>
        <v>0</v>
      </c>
      <c r="AFY574" s="21">
        <f t="shared" si="823"/>
        <v>0</v>
      </c>
      <c r="AFZ574" s="21">
        <f t="shared" si="824"/>
        <v>0</v>
      </c>
      <c r="AGA574" s="21">
        <f t="shared" si="825"/>
        <v>0</v>
      </c>
      <c r="AGB574" s="21">
        <f t="shared" si="826"/>
        <v>0</v>
      </c>
      <c r="AGC574" s="21">
        <f t="shared" si="827"/>
        <v>64607.18</v>
      </c>
      <c r="AGD574" s="21">
        <f t="shared" si="828"/>
        <v>67262.289999999994</v>
      </c>
      <c r="AGE574" s="21">
        <f t="shared" si="829"/>
        <v>70903.69</v>
      </c>
      <c r="AGF574" s="21">
        <f t="shared" si="830"/>
        <v>32548.68</v>
      </c>
      <c r="AGG574" s="21">
        <f t="shared" si="831"/>
        <v>29588.57</v>
      </c>
      <c r="AGH574" s="21">
        <f t="shared" si="832"/>
        <v>28559.89</v>
      </c>
      <c r="AGI574" s="21">
        <f t="shared" si="833"/>
        <v>0</v>
      </c>
      <c r="AGJ574" s="21">
        <f t="shared" si="215"/>
        <v>0</v>
      </c>
      <c r="AGK574" s="21">
        <f t="shared" si="215"/>
        <v>0</v>
      </c>
      <c r="AGL574" s="21">
        <f t="shared" si="834"/>
        <v>0</v>
      </c>
      <c r="AGM574" s="21">
        <f t="shared" si="216"/>
        <v>0</v>
      </c>
      <c r="AGN574" s="21">
        <f t="shared" si="216"/>
        <v>0</v>
      </c>
      <c r="AGO574" s="23"/>
      <c r="AGP574" s="23"/>
      <c r="AGQ574" s="23"/>
      <c r="AGR574" s="21">
        <f t="shared" si="835"/>
        <v>0</v>
      </c>
      <c r="AGS574" s="21">
        <f t="shared" si="836"/>
        <v>0</v>
      </c>
      <c r="AGT574" s="21">
        <f t="shared" si="837"/>
        <v>0</v>
      </c>
      <c r="AGU574" s="21">
        <f t="shared" si="838"/>
        <v>0</v>
      </c>
      <c r="AGV574" s="21">
        <f t="shared" si="839"/>
        <v>0</v>
      </c>
      <c r="AGW574" s="21">
        <f t="shared" si="840"/>
        <v>0</v>
      </c>
      <c r="AGX574" s="21">
        <f t="shared" si="841"/>
        <v>64615.57</v>
      </c>
      <c r="AGY574" s="21">
        <f t="shared" si="842"/>
        <v>67412.95</v>
      </c>
      <c r="AGZ574" s="21">
        <f t="shared" si="843"/>
        <v>71170.09</v>
      </c>
      <c r="AHA574" s="21">
        <f t="shared" si="844"/>
        <v>48824.38</v>
      </c>
      <c r="AHB574" s="21">
        <f t="shared" si="845"/>
        <v>44114.54</v>
      </c>
      <c r="AHC574" s="21">
        <f t="shared" si="846"/>
        <v>42493.41</v>
      </c>
      <c r="AHD574" s="21">
        <f t="shared" si="847"/>
        <v>0</v>
      </c>
      <c r="AHE574" s="21">
        <f t="shared" si="217"/>
        <v>0</v>
      </c>
      <c r="AHF574" s="21">
        <f t="shared" si="217"/>
        <v>0</v>
      </c>
      <c r="AHG574" s="21">
        <f t="shared" si="848"/>
        <v>0</v>
      </c>
      <c r="AHH574" s="21">
        <f t="shared" si="218"/>
        <v>0</v>
      </c>
      <c r="AHI574" s="21">
        <f t="shared" si="218"/>
        <v>0</v>
      </c>
      <c r="AHJ574" s="23"/>
      <c r="AHK574" s="23"/>
      <c r="AHL574" s="23"/>
      <c r="AHM574" s="21">
        <f t="shared" si="849"/>
        <v>0</v>
      </c>
      <c r="AHN574" s="21">
        <f t="shared" si="850"/>
        <v>0</v>
      </c>
      <c r="AHO574" s="21">
        <f t="shared" si="851"/>
        <v>0</v>
      </c>
      <c r="AHP574" s="21">
        <f t="shared" si="852"/>
        <v>0</v>
      </c>
      <c r="AHQ574" s="21">
        <f t="shared" si="853"/>
        <v>0</v>
      </c>
      <c r="AHR574" s="21">
        <f t="shared" si="854"/>
        <v>0</v>
      </c>
      <c r="AHS574" s="21">
        <f t="shared" si="855"/>
        <v>64639.519999999997</v>
      </c>
      <c r="AHT574" s="21">
        <f t="shared" si="856"/>
        <v>67966.47</v>
      </c>
      <c r="AHU574" s="21">
        <f t="shared" si="857"/>
        <v>72153.929999999993</v>
      </c>
      <c r="AHV574" s="21">
        <f t="shared" si="858"/>
        <v>30005.22</v>
      </c>
      <c r="AHW574" s="21">
        <f t="shared" si="859"/>
        <v>27150.49</v>
      </c>
      <c r="AHX574" s="21">
        <f t="shared" si="860"/>
        <v>26063.43</v>
      </c>
      <c r="AHY574" s="21">
        <f t="shared" si="861"/>
        <v>0</v>
      </c>
      <c r="AHZ574" s="21">
        <f t="shared" si="219"/>
        <v>0</v>
      </c>
      <c r="AIA574" s="21">
        <f t="shared" si="219"/>
        <v>0</v>
      </c>
      <c r="AIB574" s="21">
        <f t="shared" si="862"/>
        <v>0</v>
      </c>
      <c r="AIC574" s="21">
        <f t="shared" si="220"/>
        <v>0</v>
      </c>
      <c r="AID574" s="21">
        <f t="shared" si="220"/>
        <v>0</v>
      </c>
      <c r="AIE574" s="23"/>
      <c r="AIF574" s="23"/>
      <c r="AIG574" s="23"/>
      <c r="AIH574" s="21">
        <f t="shared" si="864"/>
        <v>0</v>
      </c>
      <c r="AII574" s="21">
        <f t="shared" si="865"/>
        <v>0</v>
      </c>
      <c r="AIJ574" s="21">
        <f t="shared" si="866"/>
        <v>0</v>
      </c>
      <c r="AIK574" s="21">
        <f t="shared" si="867"/>
        <v>0</v>
      </c>
      <c r="AIL574" s="21">
        <f t="shared" si="868"/>
        <v>0</v>
      </c>
      <c r="AIM574" s="21">
        <f t="shared" si="869"/>
        <v>0</v>
      </c>
      <c r="AIN574" s="21">
        <f t="shared" si="870"/>
        <v>0</v>
      </c>
      <c r="AIO574" s="21">
        <f t="shared" si="871"/>
        <v>0</v>
      </c>
      <c r="AIP574" s="21">
        <f t="shared" si="872"/>
        <v>0</v>
      </c>
      <c r="AIQ574" s="21">
        <f t="shared" si="873"/>
        <v>0</v>
      </c>
      <c r="AIR574" s="21">
        <f t="shared" si="874"/>
        <v>0</v>
      </c>
      <c r="AIS574" s="21">
        <f t="shared" si="875"/>
        <v>0</v>
      </c>
      <c r="AIT574" s="21">
        <f t="shared" si="876"/>
        <v>0</v>
      </c>
      <c r="AIU574" s="21">
        <f t="shared" si="222"/>
        <v>0</v>
      </c>
      <c r="AIV574" s="21">
        <f t="shared" si="222"/>
        <v>0</v>
      </c>
      <c r="AIW574" s="21">
        <f t="shared" si="877"/>
        <v>0</v>
      </c>
      <c r="AIX574" s="21">
        <f t="shared" si="223"/>
        <v>0</v>
      </c>
      <c r="AIY574" s="21">
        <f t="shared" si="223"/>
        <v>0</v>
      </c>
      <c r="AIZ574" s="23"/>
      <c r="AJA574" s="23"/>
      <c r="AJB574" s="23"/>
      <c r="AJC574" s="21">
        <f t="shared" si="878"/>
        <v>0</v>
      </c>
      <c r="AJD574" s="21">
        <f t="shared" si="879"/>
        <v>0</v>
      </c>
      <c r="AJE574" s="21">
        <f t="shared" si="880"/>
        <v>0</v>
      </c>
      <c r="AJF574" s="21">
        <f t="shared" si="881"/>
        <v>0</v>
      </c>
      <c r="AJG574" s="21">
        <f t="shared" si="882"/>
        <v>0</v>
      </c>
      <c r="AJH574" s="21">
        <f t="shared" si="883"/>
        <v>0</v>
      </c>
      <c r="AJI574" s="21">
        <f t="shared" si="884"/>
        <v>64597.7</v>
      </c>
      <c r="AJJ574" s="21">
        <f t="shared" si="885"/>
        <v>67362.31</v>
      </c>
      <c r="AJK574" s="21">
        <f t="shared" si="886"/>
        <v>71083.08</v>
      </c>
      <c r="AJL574" s="21">
        <f t="shared" si="887"/>
        <v>29544.36</v>
      </c>
      <c r="AJM574" s="21">
        <f t="shared" si="888"/>
        <v>28001.9</v>
      </c>
      <c r="AJN574" s="21">
        <f t="shared" si="889"/>
        <v>27061.06</v>
      </c>
      <c r="AJO574" s="21">
        <f t="shared" si="890"/>
        <v>0</v>
      </c>
      <c r="AJP574" s="21">
        <f t="shared" si="224"/>
        <v>0</v>
      </c>
      <c r="AJQ574" s="21">
        <f t="shared" si="224"/>
        <v>0</v>
      </c>
      <c r="AJR574" s="21">
        <f t="shared" si="891"/>
        <v>0</v>
      </c>
      <c r="AJS574" s="21">
        <f t="shared" si="225"/>
        <v>0</v>
      </c>
      <c r="AJT574" s="21">
        <f t="shared" si="225"/>
        <v>0</v>
      </c>
      <c r="AJU574" s="23"/>
      <c r="AJV574" s="23"/>
      <c r="AJW574" s="23"/>
      <c r="AJX574" s="21">
        <f t="shared" si="892"/>
        <v>0</v>
      </c>
      <c r="AJY574" s="21">
        <f t="shared" si="893"/>
        <v>0</v>
      </c>
      <c r="AJZ574" s="21">
        <f t="shared" si="894"/>
        <v>0</v>
      </c>
      <c r="AKA574" s="21">
        <f t="shared" si="895"/>
        <v>0</v>
      </c>
      <c r="AKB574" s="21">
        <f t="shared" si="896"/>
        <v>0</v>
      </c>
      <c r="AKC574" s="21">
        <f t="shared" si="897"/>
        <v>0</v>
      </c>
      <c r="AKD574" s="21">
        <f t="shared" si="898"/>
        <v>64632.21</v>
      </c>
      <c r="AKE574" s="21">
        <f t="shared" si="899"/>
        <v>67766.33</v>
      </c>
      <c r="AKF574" s="21">
        <f t="shared" si="900"/>
        <v>71798.87</v>
      </c>
      <c r="AKG574" s="21">
        <f t="shared" si="901"/>
        <v>30128.91</v>
      </c>
      <c r="AKH574" s="21">
        <f t="shared" si="902"/>
        <v>27384.19</v>
      </c>
      <c r="AKI574" s="21">
        <f t="shared" si="903"/>
        <v>26451.41</v>
      </c>
      <c r="AKJ574" s="21">
        <f t="shared" si="904"/>
        <v>0</v>
      </c>
      <c r="AKK574" s="21">
        <f t="shared" si="226"/>
        <v>0</v>
      </c>
      <c r="AKL574" s="21">
        <f t="shared" si="226"/>
        <v>0</v>
      </c>
      <c r="AKM574" s="21">
        <f t="shared" si="905"/>
        <v>0</v>
      </c>
      <c r="AKN574" s="21">
        <f t="shared" si="227"/>
        <v>0</v>
      </c>
      <c r="AKO574" s="21">
        <f t="shared" si="227"/>
        <v>0</v>
      </c>
      <c r="AKP574" s="23"/>
      <c r="AKQ574" s="23"/>
      <c r="AKR574" s="23"/>
      <c r="AKS574" s="21">
        <f t="shared" si="906"/>
        <v>0</v>
      </c>
      <c r="AKT574" s="21">
        <f t="shared" si="907"/>
        <v>0</v>
      </c>
      <c r="AKU574" s="21">
        <f t="shared" si="908"/>
        <v>0</v>
      </c>
      <c r="AKV574" s="21">
        <f t="shared" si="909"/>
        <v>0</v>
      </c>
      <c r="AKW574" s="21">
        <f t="shared" si="910"/>
        <v>0</v>
      </c>
      <c r="AKX574" s="21">
        <f t="shared" si="911"/>
        <v>0</v>
      </c>
      <c r="AKY574" s="21">
        <f t="shared" si="912"/>
        <v>64611.97</v>
      </c>
      <c r="AKZ574" s="21">
        <f t="shared" si="913"/>
        <v>67498.89</v>
      </c>
      <c r="ALA574" s="21">
        <f t="shared" si="914"/>
        <v>71323.3</v>
      </c>
      <c r="ALB574" s="21">
        <f t="shared" si="915"/>
        <v>32114.31</v>
      </c>
      <c r="ALC574" s="21">
        <f t="shared" si="916"/>
        <v>28938.51</v>
      </c>
      <c r="ALD574" s="21">
        <f t="shared" si="917"/>
        <v>27604.75</v>
      </c>
      <c r="ALE574" s="21">
        <f t="shared" si="918"/>
        <v>0</v>
      </c>
      <c r="ALF574" s="21">
        <f t="shared" si="228"/>
        <v>0</v>
      </c>
      <c r="ALG574" s="21">
        <f t="shared" si="228"/>
        <v>0</v>
      </c>
      <c r="ALH574" s="21">
        <f t="shared" si="919"/>
        <v>0</v>
      </c>
      <c r="ALI574" s="21">
        <f t="shared" si="229"/>
        <v>0</v>
      </c>
      <c r="ALJ574" s="21">
        <f t="shared" si="229"/>
        <v>0</v>
      </c>
      <c r="ALK574" s="23"/>
      <c r="ALL574" s="23"/>
      <c r="ALM574" s="23"/>
      <c r="ALN574" s="21">
        <f t="shared" si="920"/>
        <v>0</v>
      </c>
      <c r="ALO574" s="21">
        <f t="shared" si="921"/>
        <v>0</v>
      </c>
      <c r="ALP574" s="21">
        <f t="shared" si="922"/>
        <v>0</v>
      </c>
      <c r="ALQ574" s="21">
        <f t="shared" si="923"/>
        <v>0</v>
      </c>
      <c r="ALR574" s="21">
        <f t="shared" si="924"/>
        <v>0</v>
      </c>
      <c r="ALS574" s="21">
        <f t="shared" si="925"/>
        <v>0</v>
      </c>
      <c r="ALT574" s="21">
        <f t="shared" si="926"/>
        <v>73936.009999999995</v>
      </c>
      <c r="ALU574" s="21">
        <f t="shared" si="927"/>
        <v>68203.67</v>
      </c>
      <c r="ALV574" s="21">
        <f t="shared" si="928"/>
        <v>72573.2</v>
      </c>
      <c r="ALW574" s="21">
        <f t="shared" si="929"/>
        <v>36842.519999999997</v>
      </c>
      <c r="ALX574" s="21">
        <f t="shared" si="930"/>
        <v>31202.27</v>
      </c>
      <c r="ALY574" s="21">
        <f t="shared" si="931"/>
        <v>29724.17</v>
      </c>
      <c r="ALZ574" s="21">
        <f t="shared" si="932"/>
        <v>0</v>
      </c>
      <c r="AMA574" s="21">
        <f t="shared" si="230"/>
        <v>0</v>
      </c>
      <c r="AMB574" s="21">
        <f t="shared" si="230"/>
        <v>0</v>
      </c>
      <c r="AMC574" s="21">
        <f t="shared" si="933"/>
        <v>0</v>
      </c>
      <c r="AMD574" s="21">
        <f t="shared" si="231"/>
        <v>0</v>
      </c>
      <c r="AME574" s="21">
        <f t="shared" si="231"/>
        <v>0</v>
      </c>
      <c r="AMF574" s="23"/>
      <c r="AMG574" s="23"/>
      <c r="AMH574" s="23"/>
      <c r="AMI574" s="21">
        <f t="shared" si="934"/>
        <v>0</v>
      </c>
      <c r="AMJ574" s="21">
        <f t="shared" si="935"/>
        <v>0</v>
      </c>
      <c r="AMK574" s="21">
        <f t="shared" si="936"/>
        <v>0</v>
      </c>
      <c r="AML574" s="21">
        <f t="shared" si="937"/>
        <v>0</v>
      </c>
      <c r="AMM574" s="21">
        <f t="shared" si="938"/>
        <v>0</v>
      </c>
      <c r="AMN574" s="21">
        <f t="shared" si="939"/>
        <v>0</v>
      </c>
      <c r="AMO574" s="21">
        <f t="shared" si="940"/>
        <v>64658.69</v>
      </c>
      <c r="AMP574" s="21">
        <f t="shared" si="941"/>
        <v>68072.27</v>
      </c>
      <c r="AMQ574" s="21">
        <f t="shared" si="942"/>
        <v>72340.83</v>
      </c>
      <c r="AMR574" s="21">
        <f t="shared" si="943"/>
        <v>29116.71</v>
      </c>
      <c r="AMS574" s="21">
        <f t="shared" si="944"/>
        <v>26368.59</v>
      </c>
      <c r="AMT574" s="21">
        <f t="shared" si="945"/>
        <v>25192.55</v>
      </c>
      <c r="AMU574" s="21">
        <f t="shared" si="946"/>
        <v>0</v>
      </c>
      <c r="AMV574" s="21">
        <f t="shared" si="232"/>
        <v>0</v>
      </c>
      <c r="AMW574" s="21">
        <f t="shared" si="232"/>
        <v>0</v>
      </c>
      <c r="AMX574" s="21">
        <f t="shared" si="947"/>
        <v>0</v>
      </c>
      <c r="AMY574" s="21">
        <f t="shared" si="233"/>
        <v>0</v>
      </c>
      <c r="AMZ574" s="21">
        <f t="shared" si="233"/>
        <v>0</v>
      </c>
      <c r="ANA574" s="23"/>
      <c r="ANB574" s="23"/>
      <c r="ANC574" s="23"/>
      <c r="AND574" s="21">
        <f t="shared" si="948"/>
        <v>0</v>
      </c>
      <c r="ANE574" s="21">
        <f t="shared" si="949"/>
        <v>0</v>
      </c>
      <c r="ANF574" s="21">
        <f t="shared" si="950"/>
        <v>0</v>
      </c>
      <c r="ANG574" s="21">
        <f t="shared" si="951"/>
        <v>0</v>
      </c>
      <c r="ANH574" s="21">
        <f t="shared" si="952"/>
        <v>0</v>
      </c>
      <c r="ANI574" s="21">
        <f t="shared" si="953"/>
        <v>0</v>
      </c>
      <c r="ANJ574" s="21">
        <f t="shared" si="954"/>
        <v>72118.34</v>
      </c>
      <c r="ANK574" s="21">
        <f t="shared" si="955"/>
        <v>70205.31</v>
      </c>
      <c r="ANL574" s="21">
        <f t="shared" si="956"/>
        <v>76124.98</v>
      </c>
      <c r="ANM574" s="21">
        <f t="shared" si="957"/>
        <v>51441.99</v>
      </c>
      <c r="ANN574" s="21">
        <f t="shared" si="958"/>
        <v>68014.86</v>
      </c>
      <c r="ANO574" s="21">
        <f t="shared" si="959"/>
        <v>66869.19</v>
      </c>
      <c r="ANP574" s="21">
        <f t="shared" si="960"/>
        <v>0</v>
      </c>
      <c r="ANQ574" s="21">
        <f t="shared" si="234"/>
        <v>0</v>
      </c>
      <c r="ANR574" s="21">
        <f t="shared" si="234"/>
        <v>0</v>
      </c>
      <c r="ANS574" s="21">
        <f t="shared" si="961"/>
        <v>0</v>
      </c>
      <c r="ANT574" s="21">
        <f t="shared" si="235"/>
        <v>0</v>
      </c>
      <c r="ANU574" s="21">
        <f t="shared" si="235"/>
        <v>0</v>
      </c>
      <c r="ANV574" s="23"/>
      <c r="ANW574" s="23"/>
      <c r="ANX574" s="23"/>
      <c r="ANY574" s="21">
        <f t="shared" si="962"/>
        <v>0</v>
      </c>
      <c r="ANZ574" s="21">
        <f t="shared" si="963"/>
        <v>0</v>
      </c>
      <c r="AOA574" s="21">
        <f t="shared" si="964"/>
        <v>0</v>
      </c>
      <c r="AOB574" s="21">
        <f t="shared" si="965"/>
        <v>0</v>
      </c>
      <c r="AOC574" s="21">
        <f t="shared" si="966"/>
        <v>0</v>
      </c>
      <c r="AOD574" s="21">
        <f t="shared" si="967"/>
        <v>0</v>
      </c>
      <c r="AOE574" s="21">
        <f t="shared" si="968"/>
        <v>64656.42</v>
      </c>
      <c r="AOF574" s="21">
        <f t="shared" si="969"/>
        <v>68559.41</v>
      </c>
      <c r="AOG574" s="21">
        <f t="shared" si="970"/>
        <v>73203.990000000005</v>
      </c>
      <c r="AOH574" s="21">
        <f t="shared" si="971"/>
        <v>23971.17</v>
      </c>
      <c r="AOI574" s="21">
        <f t="shared" si="972"/>
        <v>27144.34</v>
      </c>
      <c r="AOJ574" s="21">
        <f t="shared" si="973"/>
        <v>25965.49</v>
      </c>
      <c r="AOK574" s="21">
        <f t="shared" si="974"/>
        <v>0</v>
      </c>
      <c r="AOL574" s="21">
        <f t="shared" si="236"/>
        <v>0</v>
      </c>
      <c r="AOM574" s="21">
        <f t="shared" si="236"/>
        <v>0</v>
      </c>
      <c r="AON574" s="21">
        <f t="shared" si="975"/>
        <v>0</v>
      </c>
      <c r="AOO574" s="21">
        <f t="shared" si="237"/>
        <v>0</v>
      </c>
      <c r="AOP574" s="21">
        <f t="shared" si="237"/>
        <v>0</v>
      </c>
      <c r="AOQ574" s="23"/>
      <c r="AOR574" s="23"/>
      <c r="AOS574" s="23"/>
      <c r="AOT574" s="21">
        <f t="shared" si="976"/>
        <v>0</v>
      </c>
      <c r="AOU574" s="21">
        <f t="shared" si="977"/>
        <v>0</v>
      </c>
      <c r="AOV574" s="21">
        <f t="shared" si="978"/>
        <v>0</v>
      </c>
      <c r="AOW574" s="21">
        <f t="shared" si="979"/>
        <v>0</v>
      </c>
      <c r="AOX574" s="21">
        <f t="shared" si="980"/>
        <v>0</v>
      </c>
      <c r="AOY574" s="21">
        <f t="shared" si="981"/>
        <v>0</v>
      </c>
      <c r="AOZ574" s="21">
        <f t="shared" si="982"/>
        <v>64651.76</v>
      </c>
      <c r="APA574" s="21">
        <f t="shared" si="983"/>
        <v>67960.53</v>
      </c>
      <c r="APB574" s="21">
        <f t="shared" si="984"/>
        <v>72143.179999999993</v>
      </c>
      <c r="APC574" s="21">
        <f t="shared" si="985"/>
        <v>34807.32</v>
      </c>
      <c r="APD574" s="21">
        <f t="shared" si="986"/>
        <v>30455.64</v>
      </c>
      <c r="APE574" s="21">
        <f t="shared" si="987"/>
        <v>28876.82</v>
      </c>
      <c r="APF574" s="21">
        <f t="shared" si="988"/>
        <v>0</v>
      </c>
      <c r="APG574" s="21">
        <f t="shared" si="238"/>
        <v>0</v>
      </c>
      <c r="APH574" s="21">
        <f t="shared" si="238"/>
        <v>0</v>
      </c>
      <c r="API574" s="21">
        <f t="shared" si="989"/>
        <v>0</v>
      </c>
      <c r="APJ574" s="21">
        <f t="shared" si="239"/>
        <v>0</v>
      </c>
      <c r="APK574" s="21">
        <f t="shared" si="239"/>
        <v>0</v>
      </c>
      <c r="APL574" s="23"/>
      <c r="APM574" s="23"/>
      <c r="APN574" s="23"/>
      <c r="APO574" s="21">
        <f t="shared" si="990"/>
        <v>0</v>
      </c>
      <c r="APP574" s="21">
        <f t="shared" si="991"/>
        <v>0</v>
      </c>
      <c r="APQ574" s="21">
        <f t="shared" si="992"/>
        <v>0</v>
      </c>
      <c r="APR574" s="21">
        <f t="shared" si="993"/>
        <v>0</v>
      </c>
      <c r="APS574" s="21">
        <f t="shared" si="994"/>
        <v>0</v>
      </c>
      <c r="APT574" s="21">
        <f t="shared" si="995"/>
        <v>0</v>
      </c>
      <c r="APU574" s="21">
        <f t="shared" si="996"/>
        <v>64624.24</v>
      </c>
      <c r="APV574" s="21">
        <f t="shared" si="997"/>
        <v>67470.850000000006</v>
      </c>
      <c r="APW574" s="21">
        <f t="shared" si="998"/>
        <v>71274.210000000006</v>
      </c>
      <c r="APX574" s="21">
        <f t="shared" si="999"/>
        <v>30439.88</v>
      </c>
      <c r="APY574" s="21">
        <f t="shared" si="1000"/>
        <v>27297.62</v>
      </c>
      <c r="APZ574" s="21">
        <f t="shared" si="1001"/>
        <v>26118.880000000001</v>
      </c>
      <c r="AQA574" s="21">
        <f t="shared" si="1002"/>
        <v>0</v>
      </c>
      <c r="AQB574" s="21">
        <f t="shared" si="240"/>
        <v>0</v>
      </c>
      <c r="AQC574" s="21">
        <f t="shared" si="240"/>
        <v>0</v>
      </c>
      <c r="AQD574" s="21">
        <f t="shared" si="1003"/>
        <v>0</v>
      </c>
      <c r="AQE574" s="21">
        <f t="shared" si="241"/>
        <v>0</v>
      </c>
      <c r="AQF574" s="21">
        <f t="shared" si="241"/>
        <v>0</v>
      </c>
      <c r="AQG574" s="23"/>
      <c r="AQH574" s="23"/>
      <c r="AQI574" s="23"/>
      <c r="AQJ574" s="21">
        <f t="shared" si="1004"/>
        <v>0</v>
      </c>
      <c r="AQK574" s="21">
        <f t="shared" si="1005"/>
        <v>0</v>
      </c>
      <c r="AQL574" s="21">
        <f t="shared" si="1006"/>
        <v>0</v>
      </c>
      <c r="AQM574" s="21">
        <f t="shared" si="1007"/>
        <v>0</v>
      </c>
      <c r="AQN574" s="21">
        <f t="shared" si="1008"/>
        <v>0</v>
      </c>
      <c r="AQO574" s="21">
        <f t="shared" si="1009"/>
        <v>0</v>
      </c>
      <c r="AQP574" s="21">
        <f t="shared" si="1010"/>
        <v>64665.81</v>
      </c>
      <c r="AQQ574" s="21">
        <f t="shared" si="1011"/>
        <v>68401.69</v>
      </c>
      <c r="AQR574" s="21">
        <f t="shared" si="1012"/>
        <v>72923.83</v>
      </c>
      <c r="AQS574" s="21">
        <f t="shared" si="1013"/>
        <v>24424.02</v>
      </c>
      <c r="AQT574" s="21">
        <f t="shared" si="1014"/>
        <v>25587.86</v>
      </c>
      <c r="AQU574" s="21">
        <f t="shared" si="1015"/>
        <v>24707.31</v>
      </c>
      <c r="AQV574" s="21">
        <f t="shared" si="1016"/>
        <v>0</v>
      </c>
      <c r="AQW574" s="21">
        <f t="shared" si="242"/>
        <v>0</v>
      </c>
      <c r="AQX574" s="21">
        <f t="shared" si="242"/>
        <v>0</v>
      </c>
      <c r="AQY574" s="21">
        <f t="shared" si="1017"/>
        <v>0</v>
      </c>
      <c r="AQZ574" s="21">
        <f t="shared" si="243"/>
        <v>0</v>
      </c>
      <c r="ARA574" s="21">
        <f t="shared" si="243"/>
        <v>0</v>
      </c>
      <c r="ARB574" s="23"/>
      <c r="ARC574" s="23"/>
      <c r="ARD574" s="23"/>
      <c r="ARE574" s="21">
        <f t="shared" si="1018"/>
        <v>0</v>
      </c>
      <c r="ARF574" s="21">
        <f t="shared" si="1019"/>
        <v>0</v>
      </c>
      <c r="ARG574" s="21">
        <f t="shared" si="1020"/>
        <v>0</v>
      </c>
      <c r="ARH574" s="21">
        <f t="shared" si="1021"/>
        <v>0</v>
      </c>
      <c r="ARI574" s="21">
        <f t="shared" si="1022"/>
        <v>0</v>
      </c>
      <c r="ARJ574" s="21">
        <f t="shared" si="1023"/>
        <v>0</v>
      </c>
      <c r="ARK574" s="21">
        <f t="shared" si="1024"/>
        <v>71733.67</v>
      </c>
      <c r="ARL574" s="21">
        <f t="shared" si="1025"/>
        <v>67230.63</v>
      </c>
      <c r="ARM574" s="21">
        <f t="shared" si="1026"/>
        <v>70848.800000000003</v>
      </c>
      <c r="ARN574" s="21">
        <f t="shared" si="1027"/>
        <v>33752.550000000003</v>
      </c>
      <c r="ARO574" s="21">
        <f t="shared" si="1028"/>
        <v>24951.14</v>
      </c>
      <c r="ARP574" s="21">
        <f t="shared" si="1029"/>
        <v>23780.91</v>
      </c>
      <c r="ARQ574" s="21">
        <f t="shared" si="1030"/>
        <v>0</v>
      </c>
      <c r="ARR574" s="21">
        <f t="shared" si="244"/>
        <v>0</v>
      </c>
      <c r="ARS574" s="21">
        <f t="shared" si="244"/>
        <v>0</v>
      </c>
      <c r="ART574" s="21">
        <f t="shared" si="1031"/>
        <v>0</v>
      </c>
      <c r="ARU574" s="21">
        <f t="shared" si="245"/>
        <v>0</v>
      </c>
      <c r="ARV574" s="21">
        <f t="shared" si="245"/>
        <v>0</v>
      </c>
      <c r="ARW574" s="23"/>
      <c r="ARX574" s="23"/>
      <c r="ARY574" s="23"/>
      <c r="ARZ574" s="21">
        <f t="shared" si="1032"/>
        <v>0</v>
      </c>
      <c r="ASA574" s="21">
        <f t="shared" si="1033"/>
        <v>0</v>
      </c>
      <c r="ASB574" s="21">
        <f t="shared" si="1034"/>
        <v>0</v>
      </c>
      <c r="ASC574" s="21">
        <f t="shared" si="1035"/>
        <v>0</v>
      </c>
      <c r="ASD574" s="21">
        <f t="shared" si="1036"/>
        <v>0</v>
      </c>
      <c r="ASE574" s="21">
        <f t="shared" si="1037"/>
        <v>0</v>
      </c>
      <c r="ASF574" s="21">
        <f t="shared" si="1038"/>
        <v>64614.04</v>
      </c>
      <c r="ASG574" s="21">
        <f t="shared" si="1039"/>
        <v>67510.679999999993</v>
      </c>
      <c r="ASH574" s="21">
        <f t="shared" si="1040"/>
        <v>71344.78</v>
      </c>
      <c r="ASI574" s="21">
        <f t="shared" si="1041"/>
        <v>25689.69</v>
      </c>
      <c r="ASJ574" s="21">
        <f t="shared" si="1042"/>
        <v>28208.48</v>
      </c>
      <c r="ASK574" s="21">
        <f t="shared" si="1043"/>
        <v>26673.25</v>
      </c>
      <c r="ASL574" s="21">
        <f t="shared" si="1044"/>
        <v>0</v>
      </c>
      <c r="ASM574" s="21">
        <f t="shared" si="246"/>
        <v>0</v>
      </c>
      <c r="ASN574" s="21">
        <f t="shared" si="246"/>
        <v>0</v>
      </c>
      <c r="ASO574" s="21">
        <f t="shared" si="1045"/>
        <v>0</v>
      </c>
      <c r="ASP574" s="21">
        <f t="shared" si="247"/>
        <v>0</v>
      </c>
      <c r="ASQ574" s="21">
        <f t="shared" si="247"/>
        <v>0</v>
      </c>
      <c r="ASR574" s="23"/>
      <c r="ASS574" s="23"/>
      <c r="AST574" s="23"/>
      <c r="ASU574" s="21">
        <f t="shared" si="1046"/>
        <v>0</v>
      </c>
      <c r="ASV574" s="21">
        <f t="shared" si="1047"/>
        <v>0</v>
      </c>
      <c r="ASW574" s="21">
        <f t="shared" si="1048"/>
        <v>0</v>
      </c>
      <c r="ASX574" s="21">
        <f t="shared" si="1049"/>
        <v>0</v>
      </c>
      <c r="ASY574" s="21">
        <f t="shared" si="1050"/>
        <v>0</v>
      </c>
      <c r="ASZ574" s="21">
        <f t="shared" si="1051"/>
        <v>0</v>
      </c>
      <c r="ATA574" s="21">
        <f t="shared" si="1052"/>
        <v>64628.71</v>
      </c>
      <c r="ATB574" s="21">
        <f t="shared" si="1053"/>
        <v>67721.06</v>
      </c>
      <c r="ATC574" s="21">
        <f t="shared" si="1054"/>
        <v>71717.960000000006</v>
      </c>
      <c r="ATD574" s="21">
        <f t="shared" si="1055"/>
        <v>26487.05</v>
      </c>
      <c r="ATE574" s="21">
        <f t="shared" si="1056"/>
        <v>24083.84</v>
      </c>
      <c r="ATF574" s="21">
        <f t="shared" si="1057"/>
        <v>22999.24</v>
      </c>
      <c r="ATG574" s="21">
        <f t="shared" si="1058"/>
        <v>0</v>
      </c>
      <c r="ATH574" s="21">
        <f t="shared" si="248"/>
        <v>0</v>
      </c>
      <c r="ATI574" s="21">
        <f t="shared" si="248"/>
        <v>0</v>
      </c>
      <c r="ATJ574" s="21">
        <f t="shared" si="1059"/>
        <v>0</v>
      </c>
      <c r="ATK574" s="21">
        <f t="shared" si="249"/>
        <v>0</v>
      </c>
      <c r="ATL574" s="21">
        <f t="shared" si="249"/>
        <v>0</v>
      </c>
      <c r="ATM574" s="23"/>
      <c r="ATN574" s="23"/>
      <c r="ATO574" s="23"/>
      <c r="ATP574" s="21">
        <f t="shared" si="1060"/>
        <v>0</v>
      </c>
      <c r="ATQ574" s="21">
        <f t="shared" si="1061"/>
        <v>0</v>
      </c>
      <c r="ATR574" s="21">
        <f t="shared" si="1062"/>
        <v>0</v>
      </c>
      <c r="ATS574" s="21">
        <f t="shared" si="1063"/>
        <v>0</v>
      </c>
      <c r="ATT574" s="21">
        <f t="shared" si="1064"/>
        <v>0</v>
      </c>
      <c r="ATU574" s="21">
        <f t="shared" si="1065"/>
        <v>0</v>
      </c>
      <c r="ATV574" s="21">
        <f t="shared" si="1066"/>
        <v>64630.69</v>
      </c>
      <c r="ATW574" s="21">
        <f t="shared" si="1067"/>
        <v>67653.89</v>
      </c>
      <c r="ATX574" s="21">
        <f t="shared" si="1068"/>
        <v>71599.06</v>
      </c>
      <c r="ATY574" s="21">
        <f t="shared" si="1069"/>
        <v>28093.06</v>
      </c>
      <c r="ATZ574" s="21">
        <f t="shared" si="1070"/>
        <v>27278.71</v>
      </c>
      <c r="AUA574" s="21">
        <f t="shared" si="1071"/>
        <v>25801.05</v>
      </c>
      <c r="AUB574" s="21">
        <f t="shared" si="1072"/>
        <v>0</v>
      </c>
      <c r="AUC574" s="21">
        <f t="shared" si="250"/>
        <v>0</v>
      </c>
      <c r="AUD574" s="21">
        <f t="shared" si="250"/>
        <v>0</v>
      </c>
      <c r="AUE574" s="21">
        <f t="shared" si="1073"/>
        <v>0</v>
      </c>
      <c r="AUF574" s="21">
        <f t="shared" si="251"/>
        <v>0</v>
      </c>
      <c r="AUG574" s="21">
        <f t="shared" si="251"/>
        <v>0</v>
      </c>
      <c r="AUH574" s="23"/>
      <c r="AUI574" s="23"/>
      <c r="AUJ574" s="23"/>
      <c r="AUK574" s="21">
        <f t="shared" si="1074"/>
        <v>0</v>
      </c>
      <c r="AUL574" s="21">
        <f t="shared" si="1075"/>
        <v>0</v>
      </c>
      <c r="AUM574" s="21">
        <f t="shared" si="1076"/>
        <v>0</v>
      </c>
      <c r="AUN574" s="21">
        <f t="shared" si="1077"/>
        <v>0</v>
      </c>
      <c r="AUO574" s="21">
        <f t="shared" si="1078"/>
        <v>0</v>
      </c>
      <c r="AUP574" s="21">
        <f t="shared" si="1079"/>
        <v>0</v>
      </c>
      <c r="AUQ574" s="21">
        <f t="shared" si="1080"/>
        <v>64622.67</v>
      </c>
      <c r="AUR574" s="21">
        <f t="shared" si="1081"/>
        <v>67607.67</v>
      </c>
      <c r="AUS574" s="21">
        <f t="shared" si="1082"/>
        <v>71517.179999999993</v>
      </c>
      <c r="AUT574" s="21">
        <f t="shared" si="1083"/>
        <v>26898.63</v>
      </c>
      <c r="AUU574" s="21">
        <f t="shared" si="1084"/>
        <v>27354.17</v>
      </c>
      <c r="AUV574" s="21">
        <f t="shared" si="1085"/>
        <v>26125.7</v>
      </c>
      <c r="AUW574" s="21">
        <f t="shared" si="1086"/>
        <v>0</v>
      </c>
      <c r="AUX574" s="21">
        <f t="shared" si="252"/>
        <v>0</v>
      </c>
      <c r="AUY574" s="21">
        <f t="shared" si="252"/>
        <v>0</v>
      </c>
      <c r="AUZ574" s="21">
        <f t="shared" si="1087"/>
        <v>0</v>
      </c>
      <c r="AVA574" s="21">
        <f t="shared" si="253"/>
        <v>0</v>
      </c>
      <c r="AVB574" s="21">
        <f t="shared" si="253"/>
        <v>0</v>
      </c>
      <c r="AVC574" s="41">
        <f t="shared" si="1088"/>
        <v>0</v>
      </c>
      <c r="AVD574" s="41">
        <f t="shared" si="254"/>
        <v>0</v>
      </c>
      <c r="AVE574" s="41">
        <f t="shared" si="254"/>
        <v>0</v>
      </c>
      <c r="AVF574" s="21">
        <f t="shared" si="254"/>
        <v>0</v>
      </c>
      <c r="AVG574" s="21">
        <f t="shared" si="254"/>
        <v>0</v>
      </c>
      <c r="AVH574" s="21">
        <f t="shared" si="254"/>
        <v>0</v>
      </c>
      <c r="AVI574" s="21">
        <f t="shared" si="254"/>
        <v>0</v>
      </c>
      <c r="AVJ574" s="21">
        <f t="shared" si="254"/>
        <v>0</v>
      </c>
      <c r="AVK574" s="21">
        <f t="shared" si="254"/>
        <v>0</v>
      </c>
      <c r="AVL574" s="21"/>
      <c r="AVM574" s="21"/>
      <c r="AVN574" s="21"/>
      <c r="AVO574" s="21"/>
      <c r="AVP574" s="21"/>
      <c r="AVQ574" s="21"/>
      <c r="AVR574" s="21">
        <f t="shared" si="255"/>
        <v>0</v>
      </c>
      <c r="AVS574" s="21">
        <f t="shared" si="255"/>
        <v>0</v>
      </c>
      <c r="AVT574" s="21">
        <f t="shared" si="255"/>
        <v>0</v>
      </c>
      <c r="AVU574" s="21">
        <f t="shared" si="255"/>
        <v>0</v>
      </c>
      <c r="AVV574" s="21">
        <f t="shared" si="255"/>
        <v>0</v>
      </c>
      <c r="AVW574" s="21">
        <f t="shared" si="255"/>
        <v>0</v>
      </c>
    </row>
    <row r="575" spans="1:1271" ht="24">
      <c r="A575" s="64" t="s">
        <v>74</v>
      </c>
      <c r="B575" s="8" t="s">
        <v>83</v>
      </c>
      <c r="C575" s="5"/>
      <c r="D575" s="113"/>
      <c r="E575" s="96"/>
      <c r="F575" s="29">
        <f t="shared" si="256"/>
        <v>56659</v>
      </c>
      <c r="G575" s="29">
        <f t="shared" si="256"/>
        <v>57191</v>
      </c>
      <c r="H575" s="29">
        <f t="shared" si="256"/>
        <v>58009</v>
      </c>
      <c r="I575" s="21">
        <f t="shared" si="257"/>
        <v>60225.15</v>
      </c>
      <c r="J575" s="21">
        <f t="shared" si="257"/>
        <v>61225.15</v>
      </c>
      <c r="K575" s="21">
        <f t="shared" si="257"/>
        <v>62415.15</v>
      </c>
      <c r="L575" s="23"/>
      <c r="M575" s="23"/>
      <c r="N575" s="23"/>
      <c r="O575" s="21">
        <f t="shared" si="258"/>
        <v>0</v>
      </c>
      <c r="P575" s="21">
        <f t="shared" si="259"/>
        <v>0</v>
      </c>
      <c r="Q575" s="21">
        <f t="shared" si="260"/>
        <v>0</v>
      </c>
      <c r="R575" s="21">
        <f t="shared" si="261"/>
        <v>0</v>
      </c>
      <c r="S575" s="21">
        <f t="shared" si="262"/>
        <v>0</v>
      </c>
      <c r="T575" s="21">
        <f t="shared" si="263"/>
        <v>0</v>
      </c>
      <c r="U575" s="21">
        <f t="shared" si="264"/>
        <v>58706.75</v>
      </c>
      <c r="V575" s="21">
        <f t="shared" si="265"/>
        <v>60315.15</v>
      </c>
      <c r="W575" s="21">
        <f t="shared" si="266"/>
        <v>64403.5</v>
      </c>
      <c r="X575" s="21">
        <f t="shared" si="267"/>
        <v>17092.919999999998</v>
      </c>
      <c r="Y575" s="21">
        <f t="shared" si="268"/>
        <v>28873.96</v>
      </c>
      <c r="Z575" s="21">
        <f t="shared" si="269"/>
        <v>27169.55</v>
      </c>
      <c r="AA575" s="21">
        <f t="shared" si="270"/>
        <v>0</v>
      </c>
      <c r="AB575" s="21">
        <f t="shared" si="133"/>
        <v>0</v>
      </c>
      <c r="AC575" s="21">
        <f t="shared" si="133"/>
        <v>0</v>
      </c>
      <c r="AD575" s="21">
        <f t="shared" si="271"/>
        <v>0</v>
      </c>
      <c r="AE575" s="21">
        <f t="shared" si="134"/>
        <v>0</v>
      </c>
      <c r="AF575" s="21">
        <f t="shared" si="134"/>
        <v>0</v>
      </c>
      <c r="AG575" s="23"/>
      <c r="AH575" s="23"/>
      <c r="AI575" s="23"/>
      <c r="AJ575" s="21">
        <f t="shared" si="272"/>
        <v>0</v>
      </c>
      <c r="AK575" s="21">
        <f t="shared" si="273"/>
        <v>0</v>
      </c>
      <c r="AL575" s="21">
        <f t="shared" si="274"/>
        <v>0</v>
      </c>
      <c r="AM575" s="21">
        <f t="shared" si="275"/>
        <v>0</v>
      </c>
      <c r="AN575" s="21">
        <f t="shared" si="276"/>
        <v>0</v>
      </c>
      <c r="AO575" s="21">
        <f t="shared" si="277"/>
        <v>0</v>
      </c>
      <c r="AP575" s="21">
        <f t="shared" si="278"/>
        <v>64705</v>
      </c>
      <c r="AQ575" s="21">
        <f t="shared" si="279"/>
        <v>60142.52</v>
      </c>
      <c r="AR575" s="21">
        <f t="shared" si="280"/>
        <v>64096.79</v>
      </c>
      <c r="AS575" s="21">
        <f t="shared" si="281"/>
        <v>26614.97</v>
      </c>
      <c r="AT575" s="21">
        <f t="shared" si="282"/>
        <v>26884.87</v>
      </c>
      <c r="AU575" s="21">
        <f t="shared" si="283"/>
        <v>25911.01</v>
      </c>
      <c r="AV575" s="21">
        <f t="shared" si="284"/>
        <v>0</v>
      </c>
      <c r="AW575" s="21">
        <f t="shared" si="135"/>
        <v>0</v>
      </c>
      <c r="AX575" s="21">
        <f t="shared" si="135"/>
        <v>0</v>
      </c>
      <c r="AY575" s="21">
        <f t="shared" si="285"/>
        <v>0</v>
      </c>
      <c r="AZ575" s="21">
        <f t="shared" si="136"/>
        <v>0</v>
      </c>
      <c r="BA575" s="21">
        <f t="shared" si="136"/>
        <v>0</v>
      </c>
      <c r="BB575" s="23"/>
      <c r="BC575" s="23"/>
      <c r="BD575" s="23"/>
      <c r="BE575" s="21">
        <f t="shared" si="286"/>
        <v>0</v>
      </c>
      <c r="BF575" s="21">
        <f t="shared" si="287"/>
        <v>0</v>
      </c>
      <c r="BG575" s="21">
        <f t="shared" si="288"/>
        <v>0</v>
      </c>
      <c r="BH575" s="21">
        <f t="shared" si="289"/>
        <v>0</v>
      </c>
      <c r="BI575" s="21">
        <f t="shared" si="290"/>
        <v>0</v>
      </c>
      <c r="BJ575" s="21">
        <f t="shared" si="291"/>
        <v>0</v>
      </c>
      <c r="BK575" s="21">
        <f t="shared" si="292"/>
        <v>56882.67</v>
      </c>
      <c r="BL575" s="21">
        <f t="shared" si="293"/>
        <v>60381.24</v>
      </c>
      <c r="BM575" s="21">
        <f t="shared" si="294"/>
        <v>64520.78</v>
      </c>
      <c r="BN575" s="21">
        <f t="shared" si="295"/>
        <v>22264.93</v>
      </c>
      <c r="BO575" s="21">
        <f t="shared" si="296"/>
        <v>26410.78</v>
      </c>
      <c r="BP575" s="21">
        <f t="shared" si="297"/>
        <v>24708.21</v>
      </c>
      <c r="BQ575" s="21">
        <f t="shared" si="298"/>
        <v>0</v>
      </c>
      <c r="BR575" s="21">
        <f t="shared" si="137"/>
        <v>0</v>
      </c>
      <c r="BS575" s="21">
        <f t="shared" si="137"/>
        <v>0</v>
      </c>
      <c r="BT575" s="21">
        <f t="shared" si="299"/>
        <v>0</v>
      </c>
      <c r="BU575" s="21">
        <f t="shared" si="138"/>
        <v>0</v>
      </c>
      <c r="BV575" s="21">
        <f t="shared" si="138"/>
        <v>0</v>
      </c>
      <c r="BW575" s="23"/>
      <c r="BX575" s="23"/>
      <c r="BY575" s="23"/>
      <c r="BZ575" s="21">
        <f t="shared" si="300"/>
        <v>0</v>
      </c>
      <c r="CA575" s="21">
        <f t="shared" si="301"/>
        <v>0</v>
      </c>
      <c r="CB575" s="21">
        <f t="shared" si="302"/>
        <v>0</v>
      </c>
      <c r="CC575" s="21">
        <f t="shared" si="303"/>
        <v>0</v>
      </c>
      <c r="CD575" s="21">
        <f t="shared" si="304"/>
        <v>0</v>
      </c>
      <c r="CE575" s="21">
        <f t="shared" si="305"/>
        <v>0</v>
      </c>
      <c r="CF575" s="21">
        <f t="shared" si="306"/>
        <v>57105.01</v>
      </c>
      <c r="CG575" s="21">
        <f t="shared" si="307"/>
        <v>99669.89</v>
      </c>
      <c r="CH575" s="21">
        <f t="shared" si="308"/>
        <v>3435.92</v>
      </c>
      <c r="CI575" s="21">
        <f t="shared" si="309"/>
        <v>34899.040000000001</v>
      </c>
      <c r="CJ575" s="21">
        <f t="shared" si="310"/>
        <v>30033.49</v>
      </c>
      <c r="CK575" s="21">
        <f t="shared" si="311"/>
        <v>98080.78</v>
      </c>
      <c r="CL575" s="21">
        <f t="shared" si="312"/>
        <v>0</v>
      </c>
      <c r="CM575" s="21">
        <f t="shared" si="139"/>
        <v>0</v>
      </c>
      <c r="CN575" s="21">
        <f t="shared" si="139"/>
        <v>0</v>
      </c>
      <c r="CO575" s="21">
        <f t="shared" si="313"/>
        <v>0</v>
      </c>
      <c r="CP575" s="21">
        <f t="shared" si="140"/>
        <v>0</v>
      </c>
      <c r="CQ575" s="21">
        <f t="shared" si="140"/>
        <v>0</v>
      </c>
      <c r="CR575" s="23"/>
      <c r="CS575" s="23"/>
      <c r="CT575" s="23"/>
      <c r="CU575" s="21">
        <f t="shared" si="314"/>
        <v>0</v>
      </c>
      <c r="CV575" s="21">
        <f t="shared" si="315"/>
        <v>0</v>
      </c>
      <c r="CW575" s="21">
        <f t="shared" si="316"/>
        <v>0</v>
      </c>
      <c r="CX575" s="21">
        <f t="shared" si="317"/>
        <v>0</v>
      </c>
      <c r="CY575" s="21">
        <f t="shared" si="318"/>
        <v>0</v>
      </c>
      <c r="CZ575" s="21">
        <f t="shared" si="319"/>
        <v>0</v>
      </c>
      <c r="DA575" s="21">
        <f t="shared" si="320"/>
        <v>56832.81</v>
      </c>
      <c r="DB575" s="21">
        <f t="shared" si="321"/>
        <v>59455.92</v>
      </c>
      <c r="DC575" s="21">
        <f t="shared" si="322"/>
        <v>62880.3</v>
      </c>
      <c r="DD575" s="21">
        <f t="shared" si="323"/>
        <v>31457.47</v>
      </c>
      <c r="DE575" s="21">
        <f t="shared" si="324"/>
        <v>31284.82</v>
      </c>
      <c r="DF575" s="21">
        <f t="shared" si="325"/>
        <v>29996.560000000001</v>
      </c>
      <c r="DG575" s="21">
        <f t="shared" si="326"/>
        <v>0</v>
      </c>
      <c r="DH575" s="21">
        <f t="shared" si="141"/>
        <v>0</v>
      </c>
      <c r="DI575" s="21">
        <f t="shared" si="141"/>
        <v>0</v>
      </c>
      <c r="DJ575" s="21">
        <f t="shared" si="327"/>
        <v>0</v>
      </c>
      <c r="DK575" s="21">
        <f t="shared" si="142"/>
        <v>0</v>
      </c>
      <c r="DL575" s="21">
        <f t="shared" si="142"/>
        <v>0</v>
      </c>
      <c r="DM575" s="23"/>
      <c r="DN575" s="23"/>
      <c r="DO575" s="23"/>
      <c r="DP575" s="21">
        <f t="shared" si="328"/>
        <v>0</v>
      </c>
      <c r="DQ575" s="21">
        <f t="shared" si="329"/>
        <v>0</v>
      </c>
      <c r="DR575" s="21">
        <f t="shared" si="330"/>
        <v>0</v>
      </c>
      <c r="DS575" s="21">
        <f t="shared" si="331"/>
        <v>0</v>
      </c>
      <c r="DT575" s="21">
        <f t="shared" si="332"/>
        <v>0</v>
      </c>
      <c r="DU575" s="21">
        <f t="shared" si="333"/>
        <v>0</v>
      </c>
      <c r="DV575" s="21">
        <f t="shared" si="334"/>
        <v>56866.8</v>
      </c>
      <c r="DW575" s="21">
        <f t="shared" si="335"/>
        <v>60277.43</v>
      </c>
      <c r="DX575" s="21">
        <f t="shared" si="336"/>
        <v>64336.800000000003</v>
      </c>
      <c r="DY575" s="21">
        <f t="shared" si="337"/>
        <v>33343.93</v>
      </c>
      <c r="DZ575" s="21">
        <f t="shared" si="338"/>
        <v>33354.449999999997</v>
      </c>
      <c r="EA575" s="21">
        <f t="shared" si="339"/>
        <v>32220.29</v>
      </c>
      <c r="EB575" s="21">
        <f t="shared" si="340"/>
        <v>0</v>
      </c>
      <c r="EC575" s="21">
        <f t="shared" si="143"/>
        <v>0</v>
      </c>
      <c r="ED575" s="21">
        <f t="shared" si="143"/>
        <v>0</v>
      </c>
      <c r="EE575" s="21">
        <f t="shared" si="341"/>
        <v>0</v>
      </c>
      <c r="EF575" s="21">
        <f t="shared" si="144"/>
        <v>0</v>
      </c>
      <c r="EG575" s="21">
        <f t="shared" si="144"/>
        <v>0</v>
      </c>
      <c r="EH575" s="23"/>
      <c r="EI575" s="23"/>
      <c r="EJ575" s="23"/>
      <c r="EK575" s="21">
        <f t="shared" si="342"/>
        <v>0</v>
      </c>
      <c r="EL575" s="21">
        <f t="shared" si="343"/>
        <v>0</v>
      </c>
      <c r="EM575" s="21">
        <f t="shared" si="344"/>
        <v>0</v>
      </c>
      <c r="EN575" s="21">
        <f t="shared" si="345"/>
        <v>0</v>
      </c>
      <c r="EO575" s="21">
        <f t="shared" si="346"/>
        <v>0</v>
      </c>
      <c r="EP575" s="21">
        <f t="shared" si="347"/>
        <v>0</v>
      </c>
      <c r="EQ575" s="21">
        <f t="shared" si="348"/>
        <v>0</v>
      </c>
      <c r="ER575" s="21">
        <f t="shared" si="349"/>
        <v>0</v>
      </c>
      <c r="ES575" s="21">
        <f t="shared" si="350"/>
        <v>0</v>
      </c>
      <c r="ET575" s="21">
        <f t="shared" si="351"/>
        <v>0</v>
      </c>
      <c r="EU575" s="21">
        <f t="shared" si="352"/>
        <v>0</v>
      </c>
      <c r="EV575" s="21">
        <f t="shared" si="353"/>
        <v>0</v>
      </c>
      <c r="EW575" s="21">
        <f t="shared" si="354"/>
        <v>0</v>
      </c>
      <c r="EX575" s="21">
        <f t="shared" si="145"/>
        <v>0</v>
      </c>
      <c r="EY575" s="21">
        <f t="shared" si="145"/>
        <v>0</v>
      </c>
      <c r="EZ575" s="21">
        <f t="shared" si="355"/>
        <v>0</v>
      </c>
      <c r="FA575" s="21">
        <f t="shared" si="146"/>
        <v>0</v>
      </c>
      <c r="FB575" s="21">
        <f t="shared" si="146"/>
        <v>0</v>
      </c>
      <c r="FC575" s="23"/>
      <c r="FD575" s="23"/>
      <c r="FE575" s="23"/>
      <c r="FF575" s="21">
        <f t="shared" si="356"/>
        <v>0</v>
      </c>
      <c r="FG575" s="21">
        <f t="shared" si="357"/>
        <v>0</v>
      </c>
      <c r="FH575" s="21">
        <f t="shared" si="358"/>
        <v>0</v>
      </c>
      <c r="FI575" s="21">
        <f t="shared" si="359"/>
        <v>0</v>
      </c>
      <c r="FJ575" s="21">
        <f t="shared" si="360"/>
        <v>0</v>
      </c>
      <c r="FK575" s="21">
        <f t="shared" si="361"/>
        <v>0</v>
      </c>
      <c r="FL575" s="21">
        <f t="shared" si="362"/>
        <v>58048.49</v>
      </c>
      <c r="FM575" s="21">
        <f t="shared" si="363"/>
        <v>59495.92</v>
      </c>
      <c r="FN575" s="21">
        <f t="shared" si="364"/>
        <v>62950.14</v>
      </c>
      <c r="FO575" s="21">
        <f t="shared" si="365"/>
        <v>27318.82</v>
      </c>
      <c r="FP575" s="21">
        <f t="shared" si="366"/>
        <v>25053.42</v>
      </c>
      <c r="FQ575" s="21">
        <f t="shared" si="367"/>
        <v>24235.93</v>
      </c>
      <c r="FR575" s="21">
        <f t="shared" si="368"/>
        <v>0</v>
      </c>
      <c r="FS575" s="21">
        <f t="shared" si="147"/>
        <v>0</v>
      </c>
      <c r="FT575" s="21">
        <f t="shared" si="147"/>
        <v>0</v>
      </c>
      <c r="FU575" s="21">
        <f t="shared" si="369"/>
        <v>0</v>
      </c>
      <c r="FV575" s="21">
        <f t="shared" si="148"/>
        <v>0</v>
      </c>
      <c r="FW575" s="21">
        <f t="shared" si="148"/>
        <v>0</v>
      </c>
      <c r="FX575" s="23"/>
      <c r="FY575" s="23"/>
      <c r="FZ575" s="23"/>
      <c r="GA575" s="21">
        <f t="shared" si="371"/>
        <v>0</v>
      </c>
      <c r="GB575" s="21">
        <f t="shared" si="372"/>
        <v>0</v>
      </c>
      <c r="GC575" s="21">
        <f t="shared" si="373"/>
        <v>0</v>
      </c>
      <c r="GD575" s="21">
        <f t="shared" si="374"/>
        <v>0</v>
      </c>
      <c r="GE575" s="21">
        <f t="shared" si="375"/>
        <v>0</v>
      </c>
      <c r="GF575" s="21">
        <f t="shared" si="376"/>
        <v>0</v>
      </c>
      <c r="GG575" s="21">
        <f t="shared" si="377"/>
        <v>0</v>
      </c>
      <c r="GH575" s="21">
        <f t="shared" si="378"/>
        <v>0</v>
      </c>
      <c r="GI575" s="21">
        <f t="shared" si="379"/>
        <v>0</v>
      </c>
      <c r="GJ575" s="21">
        <f t="shared" si="380"/>
        <v>0</v>
      </c>
      <c r="GK575" s="21">
        <f t="shared" si="381"/>
        <v>0</v>
      </c>
      <c r="GL575" s="21">
        <f t="shared" si="382"/>
        <v>0</v>
      </c>
      <c r="GM575" s="21">
        <f t="shared" si="383"/>
        <v>0</v>
      </c>
      <c r="GN575" s="21">
        <f t="shared" si="150"/>
        <v>0</v>
      </c>
      <c r="GO575" s="21">
        <f t="shared" si="150"/>
        <v>0</v>
      </c>
      <c r="GP575" s="21">
        <f t="shared" si="384"/>
        <v>0</v>
      </c>
      <c r="GQ575" s="21">
        <f t="shared" si="151"/>
        <v>0</v>
      </c>
      <c r="GR575" s="21">
        <f t="shared" si="151"/>
        <v>0</v>
      </c>
      <c r="GS575" s="23"/>
      <c r="GT575" s="23"/>
      <c r="GU575" s="23"/>
      <c r="GV575" s="21">
        <f t="shared" si="385"/>
        <v>0</v>
      </c>
      <c r="GW575" s="21">
        <f t="shared" si="386"/>
        <v>0</v>
      </c>
      <c r="GX575" s="21">
        <f t="shared" si="387"/>
        <v>0</v>
      </c>
      <c r="GY575" s="21">
        <f t="shared" si="388"/>
        <v>0</v>
      </c>
      <c r="GZ575" s="21">
        <f t="shared" si="389"/>
        <v>0</v>
      </c>
      <c r="HA575" s="21">
        <f t="shared" si="390"/>
        <v>0</v>
      </c>
      <c r="HB575" s="21">
        <f t="shared" si="391"/>
        <v>56825.33</v>
      </c>
      <c r="HC575" s="21">
        <f t="shared" si="392"/>
        <v>59402.85</v>
      </c>
      <c r="HD575" s="21">
        <f t="shared" si="393"/>
        <v>62786.01</v>
      </c>
      <c r="HE575" s="21">
        <f t="shared" si="394"/>
        <v>28822.42</v>
      </c>
      <c r="HF575" s="21">
        <f t="shared" si="395"/>
        <v>28799.86</v>
      </c>
      <c r="HG575" s="21">
        <f t="shared" si="396"/>
        <v>27745.55</v>
      </c>
      <c r="HH575" s="21">
        <f t="shared" si="397"/>
        <v>0</v>
      </c>
      <c r="HI575" s="21">
        <f t="shared" si="152"/>
        <v>0</v>
      </c>
      <c r="HJ575" s="21">
        <f t="shared" si="152"/>
        <v>0</v>
      </c>
      <c r="HK575" s="21">
        <f t="shared" si="398"/>
        <v>0</v>
      </c>
      <c r="HL575" s="21">
        <f t="shared" si="153"/>
        <v>0</v>
      </c>
      <c r="HM575" s="21">
        <f t="shared" si="153"/>
        <v>0</v>
      </c>
      <c r="HN575" s="23"/>
      <c r="HO575" s="23"/>
      <c r="HP575" s="23"/>
      <c r="HQ575" s="21">
        <f t="shared" si="399"/>
        <v>0</v>
      </c>
      <c r="HR575" s="21">
        <f t="shared" si="400"/>
        <v>0</v>
      </c>
      <c r="HS575" s="21">
        <f t="shared" si="401"/>
        <v>0</v>
      </c>
      <c r="HT575" s="21">
        <f t="shared" si="402"/>
        <v>0</v>
      </c>
      <c r="HU575" s="21">
        <f t="shared" si="403"/>
        <v>0</v>
      </c>
      <c r="HV575" s="21">
        <f t="shared" si="404"/>
        <v>0</v>
      </c>
      <c r="HW575" s="21">
        <f t="shared" si="405"/>
        <v>58406.66</v>
      </c>
      <c r="HX575" s="21">
        <f t="shared" si="406"/>
        <v>60066.3</v>
      </c>
      <c r="HY575" s="21">
        <f t="shared" si="407"/>
        <v>63961.91</v>
      </c>
      <c r="HZ575" s="21">
        <f t="shared" si="408"/>
        <v>34315.760000000002</v>
      </c>
      <c r="IA575" s="21">
        <f t="shared" si="409"/>
        <v>27990.36</v>
      </c>
      <c r="IB575" s="21">
        <f t="shared" si="410"/>
        <v>26639.8</v>
      </c>
      <c r="IC575" s="21">
        <f t="shared" si="411"/>
        <v>0</v>
      </c>
      <c r="ID575" s="21">
        <f t="shared" si="154"/>
        <v>0</v>
      </c>
      <c r="IE575" s="21">
        <f t="shared" si="154"/>
        <v>0</v>
      </c>
      <c r="IF575" s="21">
        <f t="shared" si="412"/>
        <v>0</v>
      </c>
      <c r="IG575" s="21">
        <f t="shared" si="155"/>
        <v>0</v>
      </c>
      <c r="IH575" s="21">
        <f t="shared" si="155"/>
        <v>0</v>
      </c>
      <c r="II575" s="23"/>
      <c r="IJ575" s="23"/>
      <c r="IK575" s="23"/>
      <c r="IL575" s="21">
        <f t="shared" si="413"/>
        <v>0</v>
      </c>
      <c r="IM575" s="21">
        <f t="shared" si="414"/>
        <v>0</v>
      </c>
      <c r="IN575" s="21">
        <f t="shared" si="415"/>
        <v>0</v>
      </c>
      <c r="IO575" s="21">
        <f t="shared" si="416"/>
        <v>0</v>
      </c>
      <c r="IP575" s="21">
        <f t="shared" si="417"/>
        <v>0</v>
      </c>
      <c r="IQ575" s="21">
        <f t="shared" si="418"/>
        <v>0</v>
      </c>
      <c r="IR575" s="21">
        <f t="shared" si="419"/>
        <v>56851.34</v>
      </c>
      <c r="IS575" s="21">
        <f t="shared" si="420"/>
        <v>59628.02</v>
      </c>
      <c r="IT575" s="21">
        <f t="shared" si="421"/>
        <v>63185.14</v>
      </c>
      <c r="IU575" s="21">
        <f t="shared" si="422"/>
        <v>29783.46</v>
      </c>
      <c r="IV575" s="21">
        <f t="shared" si="423"/>
        <v>26086.97</v>
      </c>
      <c r="IW575" s="21">
        <f t="shared" si="424"/>
        <v>24784.55</v>
      </c>
      <c r="IX575" s="21">
        <f t="shared" si="425"/>
        <v>0</v>
      </c>
      <c r="IY575" s="21">
        <f t="shared" si="156"/>
        <v>0</v>
      </c>
      <c r="IZ575" s="21">
        <f t="shared" si="156"/>
        <v>0</v>
      </c>
      <c r="JA575" s="21">
        <f t="shared" si="426"/>
        <v>0</v>
      </c>
      <c r="JB575" s="21">
        <f t="shared" si="157"/>
        <v>0</v>
      </c>
      <c r="JC575" s="21">
        <f t="shared" si="157"/>
        <v>0</v>
      </c>
      <c r="JD575" s="23"/>
      <c r="JE575" s="23"/>
      <c r="JF575" s="23"/>
      <c r="JG575" s="21">
        <f t="shared" si="427"/>
        <v>0</v>
      </c>
      <c r="JH575" s="21">
        <f t="shared" si="428"/>
        <v>0</v>
      </c>
      <c r="JI575" s="21">
        <f t="shared" si="429"/>
        <v>0</v>
      </c>
      <c r="JJ575" s="21">
        <f t="shared" si="430"/>
        <v>0</v>
      </c>
      <c r="JK575" s="21">
        <f t="shared" si="431"/>
        <v>0</v>
      </c>
      <c r="JL575" s="21">
        <f t="shared" si="432"/>
        <v>0</v>
      </c>
      <c r="JM575" s="21">
        <f t="shared" si="433"/>
        <v>56855.24</v>
      </c>
      <c r="JN575" s="21">
        <f t="shared" si="434"/>
        <v>59458.23</v>
      </c>
      <c r="JO575" s="21">
        <f t="shared" si="435"/>
        <v>62882.27</v>
      </c>
      <c r="JP575" s="21">
        <f t="shared" si="436"/>
        <v>40718.120000000003</v>
      </c>
      <c r="JQ575" s="21">
        <f t="shared" si="437"/>
        <v>36574.18</v>
      </c>
      <c r="JR575" s="21">
        <f t="shared" si="438"/>
        <v>35821.46</v>
      </c>
      <c r="JS575" s="21">
        <f t="shared" si="439"/>
        <v>0</v>
      </c>
      <c r="JT575" s="21">
        <f t="shared" si="158"/>
        <v>0</v>
      </c>
      <c r="JU575" s="21">
        <f t="shared" si="158"/>
        <v>0</v>
      </c>
      <c r="JV575" s="21">
        <f t="shared" si="440"/>
        <v>0</v>
      </c>
      <c r="JW575" s="21">
        <f t="shared" si="159"/>
        <v>0</v>
      </c>
      <c r="JX575" s="21">
        <f t="shared" si="159"/>
        <v>0</v>
      </c>
      <c r="JY575" s="23"/>
      <c r="JZ575" s="23"/>
      <c r="KA575" s="23"/>
      <c r="KB575" s="21">
        <f t="shared" si="441"/>
        <v>0</v>
      </c>
      <c r="KC575" s="21">
        <f t="shared" si="442"/>
        <v>0</v>
      </c>
      <c r="KD575" s="21">
        <f t="shared" si="443"/>
        <v>0</v>
      </c>
      <c r="KE575" s="21">
        <f t="shared" si="444"/>
        <v>0</v>
      </c>
      <c r="KF575" s="21">
        <f t="shared" si="445"/>
        <v>0</v>
      </c>
      <c r="KG575" s="21">
        <f t="shared" si="446"/>
        <v>0</v>
      </c>
      <c r="KH575" s="21">
        <f t="shared" si="447"/>
        <v>56890.13</v>
      </c>
      <c r="KI575" s="21">
        <f t="shared" si="448"/>
        <v>60118.91</v>
      </c>
      <c r="KJ575" s="21">
        <f t="shared" si="449"/>
        <v>64055.16</v>
      </c>
      <c r="KK575" s="21">
        <f t="shared" si="450"/>
        <v>28610.34</v>
      </c>
      <c r="KL575" s="21">
        <f t="shared" si="451"/>
        <v>25045.56</v>
      </c>
      <c r="KM575" s="21">
        <f t="shared" si="452"/>
        <v>23868.74</v>
      </c>
      <c r="KN575" s="21">
        <f t="shared" si="453"/>
        <v>0</v>
      </c>
      <c r="KO575" s="21">
        <f t="shared" si="160"/>
        <v>0</v>
      </c>
      <c r="KP575" s="21">
        <f t="shared" si="160"/>
        <v>0</v>
      </c>
      <c r="KQ575" s="21">
        <f t="shared" si="454"/>
        <v>0</v>
      </c>
      <c r="KR575" s="21">
        <f t="shared" si="161"/>
        <v>0</v>
      </c>
      <c r="KS575" s="21">
        <f t="shared" si="161"/>
        <v>0</v>
      </c>
      <c r="KT575" s="23"/>
      <c r="KU575" s="23"/>
      <c r="KV575" s="23"/>
      <c r="KW575" s="21">
        <f t="shared" si="455"/>
        <v>0</v>
      </c>
      <c r="KX575" s="21">
        <f t="shared" si="456"/>
        <v>0</v>
      </c>
      <c r="KY575" s="21">
        <f t="shared" si="457"/>
        <v>0</v>
      </c>
      <c r="KZ575" s="21">
        <f t="shared" si="458"/>
        <v>0</v>
      </c>
      <c r="LA575" s="21">
        <f t="shared" si="459"/>
        <v>0</v>
      </c>
      <c r="LB575" s="21">
        <f t="shared" si="460"/>
        <v>0</v>
      </c>
      <c r="LC575" s="21">
        <f t="shared" si="461"/>
        <v>56876.98</v>
      </c>
      <c r="LD575" s="21">
        <f t="shared" si="462"/>
        <v>59710.45</v>
      </c>
      <c r="LE575" s="21">
        <f t="shared" si="463"/>
        <v>63331.35</v>
      </c>
      <c r="LF575" s="21">
        <f t="shared" si="464"/>
        <v>25972.71</v>
      </c>
      <c r="LG575" s="21">
        <f t="shared" si="465"/>
        <v>22685.22</v>
      </c>
      <c r="LH575" s="21">
        <f t="shared" si="466"/>
        <v>21903.95</v>
      </c>
      <c r="LI575" s="21">
        <f t="shared" si="467"/>
        <v>0</v>
      </c>
      <c r="LJ575" s="21">
        <f t="shared" si="162"/>
        <v>0</v>
      </c>
      <c r="LK575" s="21">
        <f t="shared" si="162"/>
        <v>0</v>
      </c>
      <c r="LL575" s="21">
        <f t="shared" si="468"/>
        <v>0</v>
      </c>
      <c r="LM575" s="21">
        <f t="shared" si="163"/>
        <v>0</v>
      </c>
      <c r="LN575" s="21">
        <f t="shared" si="163"/>
        <v>0</v>
      </c>
      <c r="LO575" s="23"/>
      <c r="LP575" s="23"/>
      <c r="LQ575" s="23"/>
      <c r="LR575" s="21">
        <f t="shared" si="469"/>
        <v>0</v>
      </c>
      <c r="LS575" s="21">
        <f t="shared" si="470"/>
        <v>0</v>
      </c>
      <c r="LT575" s="21">
        <f t="shared" si="471"/>
        <v>0</v>
      </c>
      <c r="LU575" s="21">
        <f t="shared" si="472"/>
        <v>0</v>
      </c>
      <c r="LV575" s="21">
        <f t="shared" si="473"/>
        <v>0</v>
      </c>
      <c r="LW575" s="21">
        <f t="shared" si="474"/>
        <v>0</v>
      </c>
      <c r="LX575" s="21">
        <f t="shared" si="475"/>
        <v>56859.85</v>
      </c>
      <c r="LY575" s="21">
        <f t="shared" si="476"/>
        <v>59713.86</v>
      </c>
      <c r="LZ575" s="21">
        <f t="shared" si="477"/>
        <v>63336.75</v>
      </c>
      <c r="MA575" s="21">
        <f t="shared" si="478"/>
        <v>34339.370000000003</v>
      </c>
      <c r="MB575" s="21">
        <f t="shared" si="479"/>
        <v>31787.41</v>
      </c>
      <c r="MC575" s="21">
        <f t="shared" si="480"/>
        <v>30807.89</v>
      </c>
      <c r="MD575" s="21">
        <f t="shared" si="481"/>
        <v>0</v>
      </c>
      <c r="ME575" s="21">
        <f t="shared" si="164"/>
        <v>0</v>
      </c>
      <c r="MF575" s="21">
        <f t="shared" si="164"/>
        <v>0</v>
      </c>
      <c r="MG575" s="21">
        <f t="shared" si="482"/>
        <v>0</v>
      </c>
      <c r="MH575" s="21">
        <f t="shared" si="165"/>
        <v>0</v>
      </c>
      <c r="MI575" s="21">
        <f t="shared" si="165"/>
        <v>0</v>
      </c>
      <c r="MJ575" s="23"/>
      <c r="MK575" s="23"/>
      <c r="ML575" s="23"/>
      <c r="MM575" s="21">
        <f t="shared" si="483"/>
        <v>0</v>
      </c>
      <c r="MN575" s="21">
        <f t="shared" si="484"/>
        <v>0</v>
      </c>
      <c r="MO575" s="21">
        <f t="shared" si="485"/>
        <v>0</v>
      </c>
      <c r="MP575" s="21">
        <f t="shared" si="486"/>
        <v>0</v>
      </c>
      <c r="MQ575" s="21">
        <f t="shared" si="487"/>
        <v>0</v>
      </c>
      <c r="MR575" s="21">
        <f t="shared" si="488"/>
        <v>0</v>
      </c>
      <c r="MS575" s="21">
        <f t="shared" si="489"/>
        <v>56869.36</v>
      </c>
      <c r="MT575" s="21">
        <f t="shared" si="490"/>
        <v>59985.120000000003</v>
      </c>
      <c r="MU575" s="21">
        <f t="shared" si="491"/>
        <v>63818.29</v>
      </c>
      <c r="MV575" s="21">
        <f t="shared" si="492"/>
        <v>40082.46</v>
      </c>
      <c r="MW575" s="21">
        <f t="shared" si="493"/>
        <v>36051.01</v>
      </c>
      <c r="MX575" s="21">
        <f t="shared" si="494"/>
        <v>34245.29</v>
      </c>
      <c r="MY575" s="21">
        <f t="shared" si="495"/>
        <v>0</v>
      </c>
      <c r="MZ575" s="21">
        <f t="shared" si="166"/>
        <v>0</v>
      </c>
      <c r="NA575" s="21">
        <f t="shared" si="166"/>
        <v>0</v>
      </c>
      <c r="NB575" s="21">
        <f t="shared" si="496"/>
        <v>0</v>
      </c>
      <c r="NC575" s="21">
        <f t="shared" si="167"/>
        <v>0</v>
      </c>
      <c r="ND575" s="21">
        <f t="shared" si="167"/>
        <v>0</v>
      </c>
      <c r="NE575" s="23"/>
      <c r="NF575" s="23"/>
      <c r="NG575" s="23"/>
      <c r="NH575" s="21">
        <f t="shared" si="497"/>
        <v>0</v>
      </c>
      <c r="NI575" s="21">
        <f t="shared" si="498"/>
        <v>0</v>
      </c>
      <c r="NJ575" s="21">
        <f t="shared" si="499"/>
        <v>0</v>
      </c>
      <c r="NK575" s="21">
        <f t="shared" si="500"/>
        <v>0</v>
      </c>
      <c r="NL575" s="21">
        <f t="shared" si="501"/>
        <v>0</v>
      </c>
      <c r="NM575" s="21">
        <f t="shared" si="502"/>
        <v>0</v>
      </c>
      <c r="NN575" s="21">
        <f t="shared" si="503"/>
        <v>56835.08</v>
      </c>
      <c r="NO575" s="21">
        <f t="shared" si="504"/>
        <v>59334.2</v>
      </c>
      <c r="NP575" s="21">
        <f t="shared" si="505"/>
        <v>62663.95</v>
      </c>
      <c r="NQ575" s="21">
        <f t="shared" si="506"/>
        <v>20822.48</v>
      </c>
      <c r="NR575" s="21">
        <f t="shared" si="507"/>
        <v>23000.28</v>
      </c>
      <c r="NS575" s="21">
        <f t="shared" si="508"/>
        <v>22011.83</v>
      </c>
      <c r="NT575" s="21">
        <f t="shared" si="509"/>
        <v>0</v>
      </c>
      <c r="NU575" s="21">
        <f t="shared" si="168"/>
        <v>0</v>
      </c>
      <c r="NV575" s="21">
        <f t="shared" si="168"/>
        <v>0</v>
      </c>
      <c r="NW575" s="21">
        <f t="shared" si="510"/>
        <v>0</v>
      </c>
      <c r="NX575" s="21">
        <f t="shared" si="169"/>
        <v>0</v>
      </c>
      <c r="NY575" s="21">
        <f t="shared" si="169"/>
        <v>0</v>
      </c>
      <c r="NZ575" s="23"/>
      <c r="OA575" s="23"/>
      <c r="OB575" s="23"/>
      <c r="OC575" s="21">
        <f t="shared" si="511"/>
        <v>0</v>
      </c>
      <c r="OD575" s="21">
        <f t="shared" si="512"/>
        <v>0</v>
      </c>
      <c r="OE575" s="21">
        <f t="shared" si="513"/>
        <v>0</v>
      </c>
      <c r="OF575" s="21">
        <f t="shared" si="514"/>
        <v>0</v>
      </c>
      <c r="OG575" s="21">
        <f t="shared" si="515"/>
        <v>0</v>
      </c>
      <c r="OH575" s="21">
        <f t="shared" si="516"/>
        <v>0</v>
      </c>
      <c r="OI575" s="21">
        <f t="shared" si="517"/>
        <v>56861.69</v>
      </c>
      <c r="OJ575" s="21">
        <f t="shared" si="518"/>
        <v>60090.04</v>
      </c>
      <c r="OK575" s="21">
        <f t="shared" si="519"/>
        <v>64004.66</v>
      </c>
      <c r="OL575" s="21">
        <f t="shared" si="520"/>
        <v>36417.65</v>
      </c>
      <c r="OM575" s="21">
        <f t="shared" si="521"/>
        <v>33723.769999999997</v>
      </c>
      <c r="ON575" s="21">
        <f t="shared" si="522"/>
        <v>32554.57</v>
      </c>
      <c r="OO575" s="21">
        <f t="shared" si="523"/>
        <v>0</v>
      </c>
      <c r="OP575" s="21">
        <f t="shared" si="170"/>
        <v>0</v>
      </c>
      <c r="OQ575" s="21">
        <f t="shared" si="170"/>
        <v>0</v>
      </c>
      <c r="OR575" s="21">
        <f t="shared" si="524"/>
        <v>0</v>
      </c>
      <c r="OS575" s="21">
        <f t="shared" si="171"/>
        <v>0</v>
      </c>
      <c r="OT575" s="21">
        <f t="shared" si="171"/>
        <v>0</v>
      </c>
      <c r="OU575" s="23"/>
      <c r="OV575" s="23"/>
      <c r="OW575" s="23"/>
      <c r="OX575" s="21">
        <f t="shared" si="525"/>
        <v>0</v>
      </c>
      <c r="OY575" s="21">
        <f t="shared" si="526"/>
        <v>0</v>
      </c>
      <c r="OZ575" s="21">
        <f t="shared" si="527"/>
        <v>0</v>
      </c>
      <c r="PA575" s="21">
        <f t="shared" si="528"/>
        <v>0</v>
      </c>
      <c r="PB575" s="21">
        <f t="shared" si="529"/>
        <v>0</v>
      </c>
      <c r="PC575" s="21">
        <f t="shared" si="530"/>
        <v>0</v>
      </c>
      <c r="PD575" s="21">
        <f t="shared" si="531"/>
        <v>56857.15</v>
      </c>
      <c r="PE575" s="21">
        <f t="shared" si="532"/>
        <v>59724.77</v>
      </c>
      <c r="PF575" s="21">
        <f t="shared" si="533"/>
        <v>63353.95</v>
      </c>
      <c r="PG575" s="21">
        <f t="shared" si="534"/>
        <v>28869.599999999999</v>
      </c>
      <c r="PH575" s="21">
        <f t="shared" si="535"/>
        <v>26363.53</v>
      </c>
      <c r="PI575" s="21">
        <f t="shared" si="536"/>
        <v>25527.74</v>
      </c>
      <c r="PJ575" s="21">
        <f t="shared" si="537"/>
        <v>0</v>
      </c>
      <c r="PK575" s="21">
        <f t="shared" si="172"/>
        <v>0</v>
      </c>
      <c r="PL575" s="21">
        <f t="shared" si="172"/>
        <v>0</v>
      </c>
      <c r="PM575" s="21">
        <f t="shared" si="538"/>
        <v>0</v>
      </c>
      <c r="PN575" s="21">
        <f t="shared" si="173"/>
        <v>0</v>
      </c>
      <c r="PO575" s="21">
        <f t="shared" si="173"/>
        <v>0</v>
      </c>
      <c r="PP575" s="23"/>
      <c r="PQ575" s="23"/>
      <c r="PR575" s="23"/>
      <c r="PS575" s="21">
        <f t="shared" si="539"/>
        <v>0</v>
      </c>
      <c r="PT575" s="21">
        <f t="shared" si="540"/>
        <v>0</v>
      </c>
      <c r="PU575" s="21">
        <f t="shared" si="541"/>
        <v>0</v>
      </c>
      <c r="PV575" s="21">
        <f t="shared" si="542"/>
        <v>0</v>
      </c>
      <c r="PW575" s="21">
        <f t="shared" si="543"/>
        <v>0</v>
      </c>
      <c r="PX575" s="21">
        <f t="shared" si="544"/>
        <v>0</v>
      </c>
      <c r="PY575" s="21">
        <f t="shared" si="545"/>
        <v>56884.69</v>
      </c>
      <c r="PZ575" s="21">
        <f t="shared" si="546"/>
        <v>60137.919999999998</v>
      </c>
      <c r="QA575" s="21">
        <f t="shared" si="547"/>
        <v>64088.22</v>
      </c>
      <c r="QB575" s="21">
        <f t="shared" si="548"/>
        <v>32958.639999999999</v>
      </c>
      <c r="QC575" s="21">
        <f t="shared" si="549"/>
        <v>30364.639999999999</v>
      </c>
      <c r="QD575" s="21">
        <f t="shared" si="550"/>
        <v>29274.94</v>
      </c>
      <c r="QE575" s="21">
        <f t="shared" si="551"/>
        <v>0</v>
      </c>
      <c r="QF575" s="21">
        <f t="shared" si="174"/>
        <v>0</v>
      </c>
      <c r="QG575" s="21">
        <f t="shared" si="174"/>
        <v>0</v>
      </c>
      <c r="QH575" s="21">
        <f t="shared" si="552"/>
        <v>0</v>
      </c>
      <c r="QI575" s="21">
        <f t="shared" si="175"/>
        <v>0</v>
      </c>
      <c r="QJ575" s="21">
        <f t="shared" si="175"/>
        <v>0</v>
      </c>
      <c r="QK575" s="23"/>
      <c r="QL575" s="23"/>
      <c r="QM575" s="23"/>
      <c r="QN575" s="21">
        <f t="shared" si="553"/>
        <v>0</v>
      </c>
      <c r="QO575" s="21">
        <f t="shared" si="554"/>
        <v>0</v>
      </c>
      <c r="QP575" s="21">
        <f t="shared" si="555"/>
        <v>0</v>
      </c>
      <c r="QQ575" s="21">
        <f t="shared" si="556"/>
        <v>0</v>
      </c>
      <c r="QR575" s="21">
        <f t="shared" si="557"/>
        <v>0</v>
      </c>
      <c r="QS575" s="21">
        <f t="shared" si="558"/>
        <v>0</v>
      </c>
      <c r="QT575" s="21">
        <f t="shared" si="559"/>
        <v>56845.19</v>
      </c>
      <c r="QU575" s="21">
        <f t="shared" si="560"/>
        <v>59593.440000000002</v>
      </c>
      <c r="QV575" s="21">
        <f t="shared" si="561"/>
        <v>63123.5</v>
      </c>
      <c r="QW575" s="21">
        <f t="shared" si="562"/>
        <v>28444.9</v>
      </c>
      <c r="QX575" s="21">
        <f t="shared" si="563"/>
        <v>28334.93</v>
      </c>
      <c r="QY575" s="21">
        <f t="shared" si="564"/>
        <v>26895.18</v>
      </c>
      <c r="QZ575" s="21">
        <f t="shared" si="565"/>
        <v>0</v>
      </c>
      <c r="RA575" s="21">
        <f t="shared" si="176"/>
        <v>0</v>
      </c>
      <c r="RB575" s="21">
        <f t="shared" si="176"/>
        <v>0</v>
      </c>
      <c r="RC575" s="21">
        <f t="shared" si="566"/>
        <v>0</v>
      </c>
      <c r="RD575" s="21">
        <f t="shared" si="177"/>
        <v>0</v>
      </c>
      <c r="RE575" s="21">
        <f t="shared" si="177"/>
        <v>0</v>
      </c>
      <c r="RF575" s="23"/>
      <c r="RG575" s="23"/>
      <c r="RH575" s="23"/>
      <c r="RI575" s="21">
        <f t="shared" si="567"/>
        <v>0</v>
      </c>
      <c r="RJ575" s="21">
        <f t="shared" si="568"/>
        <v>0</v>
      </c>
      <c r="RK575" s="21">
        <f t="shared" si="569"/>
        <v>0</v>
      </c>
      <c r="RL575" s="21">
        <f t="shared" si="570"/>
        <v>0</v>
      </c>
      <c r="RM575" s="21">
        <f t="shared" si="571"/>
        <v>0</v>
      </c>
      <c r="RN575" s="21">
        <f t="shared" si="572"/>
        <v>0</v>
      </c>
      <c r="RO575" s="21">
        <f t="shared" si="573"/>
        <v>56847.51</v>
      </c>
      <c r="RP575" s="21">
        <f t="shared" si="574"/>
        <v>59846.31</v>
      </c>
      <c r="RQ575" s="21">
        <f t="shared" si="575"/>
        <v>63571.74</v>
      </c>
      <c r="RR575" s="21">
        <f t="shared" si="576"/>
        <v>19406.84</v>
      </c>
      <c r="RS575" s="21">
        <f t="shared" si="577"/>
        <v>20956.57</v>
      </c>
      <c r="RT575" s="21">
        <f t="shared" si="578"/>
        <v>19858.419999999998</v>
      </c>
      <c r="RU575" s="21">
        <f t="shared" si="579"/>
        <v>0</v>
      </c>
      <c r="RV575" s="21">
        <f t="shared" si="178"/>
        <v>0</v>
      </c>
      <c r="RW575" s="21">
        <f t="shared" si="178"/>
        <v>0</v>
      </c>
      <c r="RX575" s="21">
        <f t="shared" si="580"/>
        <v>0</v>
      </c>
      <c r="RY575" s="21">
        <f t="shared" si="179"/>
        <v>0</v>
      </c>
      <c r="RZ575" s="21">
        <f t="shared" si="179"/>
        <v>0</v>
      </c>
      <c r="SA575" s="23"/>
      <c r="SB575" s="23"/>
      <c r="SC575" s="23"/>
      <c r="SD575" s="21">
        <f t="shared" si="581"/>
        <v>0</v>
      </c>
      <c r="SE575" s="21">
        <f t="shared" si="582"/>
        <v>0</v>
      </c>
      <c r="SF575" s="21">
        <f t="shared" si="583"/>
        <v>0</v>
      </c>
      <c r="SG575" s="21">
        <f t="shared" si="584"/>
        <v>0</v>
      </c>
      <c r="SH575" s="21">
        <f t="shared" si="585"/>
        <v>0</v>
      </c>
      <c r="SI575" s="21">
        <f t="shared" si="586"/>
        <v>0</v>
      </c>
      <c r="SJ575" s="21">
        <f t="shared" si="587"/>
        <v>59181.69</v>
      </c>
      <c r="SK575" s="21">
        <f t="shared" si="588"/>
        <v>58945.55</v>
      </c>
      <c r="SL575" s="21">
        <f t="shared" si="589"/>
        <v>61972.41</v>
      </c>
      <c r="SM575" s="21">
        <f t="shared" si="590"/>
        <v>29944.35</v>
      </c>
      <c r="SN575" s="21">
        <f t="shared" si="591"/>
        <v>25819.82</v>
      </c>
      <c r="SO575" s="21">
        <f t="shared" si="592"/>
        <v>24678.36</v>
      </c>
      <c r="SP575" s="21">
        <f t="shared" si="593"/>
        <v>0</v>
      </c>
      <c r="SQ575" s="21">
        <f t="shared" si="180"/>
        <v>0</v>
      </c>
      <c r="SR575" s="21">
        <f t="shared" si="180"/>
        <v>0</v>
      </c>
      <c r="SS575" s="21">
        <f t="shared" si="594"/>
        <v>0</v>
      </c>
      <c r="ST575" s="21">
        <f t="shared" si="181"/>
        <v>0</v>
      </c>
      <c r="SU575" s="21">
        <f t="shared" si="181"/>
        <v>0</v>
      </c>
      <c r="SV575" s="23"/>
      <c r="SW575" s="23"/>
      <c r="SX575" s="23"/>
      <c r="SY575" s="21">
        <f t="shared" si="596"/>
        <v>0</v>
      </c>
      <c r="SZ575" s="21">
        <f t="shared" si="597"/>
        <v>0</v>
      </c>
      <c r="TA575" s="21">
        <f t="shared" si="598"/>
        <v>0</v>
      </c>
      <c r="TB575" s="21">
        <f t="shared" si="599"/>
        <v>0</v>
      </c>
      <c r="TC575" s="21">
        <f t="shared" si="600"/>
        <v>0</v>
      </c>
      <c r="TD575" s="21">
        <f t="shared" si="601"/>
        <v>0</v>
      </c>
      <c r="TE575" s="21">
        <f t="shared" si="602"/>
        <v>60814.68</v>
      </c>
      <c r="TF575" s="21">
        <f t="shared" si="603"/>
        <v>60129.78</v>
      </c>
      <c r="TG575" s="21">
        <f t="shared" si="604"/>
        <v>64074.52</v>
      </c>
      <c r="TH575" s="21">
        <f t="shared" si="605"/>
        <v>32021.54</v>
      </c>
      <c r="TI575" s="21">
        <f t="shared" si="606"/>
        <v>27348.080000000002</v>
      </c>
      <c r="TJ575" s="21">
        <f t="shared" si="607"/>
        <v>26386.43</v>
      </c>
      <c r="TK575" s="21">
        <f t="shared" si="608"/>
        <v>0</v>
      </c>
      <c r="TL575" s="21">
        <f t="shared" si="182"/>
        <v>0</v>
      </c>
      <c r="TM575" s="21">
        <f t="shared" si="182"/>
        <v>0</v>
      </c>
      <c r="TN575" s="21">
        <f t="shared" si="609"/>
        <v>0</v>
      </c>
      <c r="TO575" s="21">
        <f t="shared" si="183"/>
        <v>0</v>
      </c>
      <c r="TP575" s="21">
        <f t="shared" si="183"/>
        <v>0</v>
      </c>
      <c r="TQ575" s="23"/>
      <c r="TR575" s="23"/>
      <c r="TS575" s="23"/>
      <c r="TT575" s="21">
        <f t="shared" si="610"/>
        <v>0</v>
      </c>
      <c r="TU575" s="21">
        <f t="shared" si="611"/>
        <v>0</v>
      </c>
      <c r="TV575" s="21">
        <f t="shared" si="612"/>
        <v>0</v>
      </c>
      <c r="TW575" s="21">
        <f t="shared" si="613"/>
        <v>0</v>
      </c>
      <c r="TX575" s="21">
        <f t="shared" si="614"/>
        <v>0</v>
      </c>
      <c r="TY575" s="21">
        <f t="shared" si="615"/>
        <v>0</v>
      </c>
      <c r="TZ575" s="21">
        <f t="shared" si="616"/>
        <v>61117.4</v>
      </c>
      <c r="UA575" s="21">
        <f t="shared" si="617"/>
        <v>59847.03</v>
      </c>
      <c r="UB575" s="21">
        <f t="shared" si="618"/>
        <v>63573.66</v>
      </c>
      <c r="UC575" s="21">
        <f t="shared" si="619"/>
        <v>32870.46</v>
      </c>
      <c r="UD575" s="21">
        <f t="shared" si="620"/>
        <v>28964.46</v>
      </c>
      <c r="UE575" s="21">
        <f t="shared" si="621"/>
        <v>27658.21</v>
      </c>
      <c r="UF575" s="21">
        <f t="shared" si="622"/>
        <v>0</v>
      </c>
      <c r="UG575" s="21">
        <f t="shared" si="184"/>
        <v>0</v>
      </c>
      <c r="UH575" s="21">
        <f t="shared" si="184"/>
        <v>0</v>
      </c>
      <c r="UI575" s="21">
        <f t="shared" si="623"/>
        <v>0</v>
      </c>
      <c r="UJ575" s="21">
        <f t="shared" si="185"/>
        <v>0</v>
      </c>
      <c r="UK575" s="21">
        <f t="shared" si="185"/>
        <v>0</v>
      </c>
      <c r="UL575" s="23"/>
      <c r="UM575" s="23"/>
      <c r="UN575" s="23"/>
      <c r="UO575" s="21">
        <f t="shared" si="624"/>
        <v>0</v>
      </c>
      <c r="UP575" s="21">
        <f t="shared" si="625"/>
        <v>0</v>
      </c>
      <c r="UQ575" s="21">
        <f t="shared" si="626"/>
        <v>0</v>
      </c>
      <c r="UR575" s="21">
        <f t="shared" si="627"/>
        <v>0</v>
      </c>
      <c r="US575" s="21">
        <f t="shared" si="628"/>
        <v>0</v>
      </c>
      <c r="UT575" s="21">
        <f t="shared" si="629"/>
        <v>0</v>
      </c>
      <c r="UU575" s="21">
        <f t="shared" si="630"/>
        <v>59325.32</v>
      </c>
      <c r="UV575" s="21">
        <f t="shared" si="631"/>
        <v>60070.5</v>
      </c>
      <c r="UW575" s="21">
        <f t="shared" si="632"/>
        <v>63968.9</v>
      </c>
      <c r="UX575" s="21">
        <f t="shared" si="633"/>
        <v>31459.58</v>
      </c>
      <c r="UY575" s="21">
        <f t="shared" si="634"/>
        <v>28669.06</v>
      </c>
      <c r="UZ575" s="21">
        <f t="shared" si="635"/>
        <v>27127.599999999999</v>
      </c>
      <c r="VA575" s="21">
        <f t="shared" si="636"/>
        <v>0</v>
      </c>
      <c r="VB575" s="21">
        <f t="shared" si="186"/>
        <v>0</v>
      </c>
      <c r="VC575" s="21">
        <f t="shared" si="186"/>
        <v>0</v>
      </c>
      <c r="VD575" s="21">
        <f t="shared" si="637"/>
        <v>0</v>
      </c>
      <c r="VE575" s="21">
        <f t="shared" si="187"/>
        <v>0</v>
      </c>
      <c r="VF575" s="21">
        <f t="shared" si="187"/>
        <v>0</v>
      </c>
      <c r="VG575" s="23"/>
      <c r="VH575" s="23"/>
      <c r="VI575" s="23"/>
      <c r="VJ575" s="21">
        <f t="shared" si="639"/>
        <v>0</v>
      </c>
      <c r="VK575" s="21">
        <f t="shared" si="640"/>
        <v>0</v>
      </c>
      <c r="VL575" s="21">
        <f t="shared" si="641"/>
        <v>0</v>
      </c>
      <c r="VM575" s="21">
        <f t="shared" si="642"/>
        <v>0</v>
      </c>
      <c r="VN575" s="21">
        <f t="shared" si="643"/>
        <v>0</v>
      </c>
      <c r="VO575" s="21">
        <f t="shared" si="644"/>
        <v>0</v>
      </c>
      <c r="VP575" s="21">
        <f t="shared" si="645"/>
        <v>0</v>
      </c>
      <c r="VQ575" s="21">
        <f t="shared" si="646"/>
        <v>0</v>
      </c>
      <c r="VR575" s="21">
        <f t="shared" si="647"/>
        <v>0</v>
      </c>
      <c r="VS575" s="21">
        <f t="shared" si="648"/>
        <v>0</v>
      </c>
      <c r="VT575" s="21">
        <f t="shared" si="649"/>
        <v>0</v>
      </c>
      <c r="VU575" s="21">
        <f t="shared" si="650"/>
        <v>0</v>
      </c>
      <c r="VV575" s="21">
        <f t="shared" si="651"/>
        <v>0</v>
      </c>
      <c r="VW575" s="21">
        <f t="shared" si="189"/>
        <v>0</v>
      </c>
      <c r="VX575" s="21">
        <f t="shared" si="189"/>
        <v>0</v>
      </c>
      <c r="VY575" s="21">
        <f t="shared" si="652"/>
        <v>0</v>
      </c>
      <c r="VZ575" s="21">
        <f t="shared" si="190"/>
        <v>0</v>
      </c>
      <c r="WA575" s="21">
        <f t="shared" si="190"/>
        <v>0</v>
      </c>
      <c r="WB575" s="23"/>
      <c r="WC575" s="23"/>
      <c r="WD575" s="23"/>
      <c r="WE575" s="21">
        <f t="shared" si="653"/>
        <v>0</v>
      </c>
      <c r="WF575" s="21">
        <f t="shared" si="654"/>
        <v>0</v>
      </c>
      <c r="WG575" s="21">
        <f t="shared" si="655"/>
        <v>0</v>
      </c>
      <c r="WH575" s="21">
        <f t="shared" si="656"/>
        <v>0</v>
      </c>
      <c r="WI575" s="21">
        <f t="shared" si="657"/>
        <v>0</v>
      </c>
      <c r="WJ575" s="21">
        <f t="shared" si="658"/>
        <v>0</v>
      </c>
      <c r="WK575" s="21">
        <f t="shared" si="659"/>
        <v>56839.62</v>
      </c>
      <c r="WL575" s="21">
        <f t="shared" si="660"/>
        <v>59507.81</v>
      </c>
      <c r="WM575" s="21">
        <f t="shared" si="661"/>
        <v>62971.06</v>
      </c>
      <c r="WN575" s="21">
        <f t="shared" si="662"/>
        <v>25939.759999999998</v>
      </c>
      <c r="WO575" s="21">
        <f t="shared" si="663"/>
        <v>23305.56</v>
      </c>
      <c r="WP575" s="21">
        <f t="shared" si="664"/>
        <v>22515.39</v>
      </c>
      <c r="WQ575" s="21">
        <f t="shared" si="665"/>
        <v>0</v>
      </c>
      <c r="WR575" s="21">
        <f t="shared" si="191"/>
        <v>0</v>
      </c>
      <c r="WS575" s="21">
        <f t="shared" si="191"/>
        <v>0</v>
      </c>
      <c r="WT575" s="21">
        <f t="shared" si="666"/>
        <v>0</v>
      </c>
      <c r="WU575" s="21">
        <f t="shared" si="192"/>
        <v>0</v>
      </c>
      <c r="WV575" s="21">
        <f t="shared" si="192"/>
        <v>0</v>
      </c>
      <c r="WW575" s="23"/>
      <c r="WX575" s="23"/>
      <c r="WY575" s="23"/>
      <c r="WZ575" s="21">
        <f t="shared" si="667"/>
        <v>0</v>
      </c>
      <c r="XA575" s="21">
        <f t="shared" si="668"/>
        <v>0</v>
      </c>
      <c r="XB575" s="21">
        <f t="shared" si="669"/>
        <v>0</v>
      </c>
      <c r="XC575" s="21">
        <f t="shared" si="670"/>
        <v>0</v>
      </c>
      <c r="XD575" s="21">
        <f t="shared" si="671"/>
        <v>0</v>
      </c>
      <c r="XE575" s="21">
        <f t="shared" si="672"/>
        <v>0</v>
      </c>
      <c r="XF575" s="21">
        <f t="shared" si="673"/>
        <v>60149.13</v>
      </c>
      <c r="XG575" s="21">
        <f t="shared" si="674"/>
        <v>59572.84</v>
      </c>
      <c r="XH575" s="21">
        <f t="shared" si="675"/>
        <v>63086.04</v>
      </c>
      <c r="XI575" s="21">
        <f t="shared" si="676"/>
        <v>24105.200000000001</v>
      </c>
      <c r="XJ575" s="21">
        <f t="shared" si="677"/>
        <v>22675.279999999999</v>
      </c>
      <c r="XK575" s="21">
        <f t="shared" si="678"/>
        <v>21703.040000000001</v>
      </c>
      <c r="XL575" s="21">
        <f t="shared" si="679"/>
        <v>0</v>
      </c>
      <c r="XM575" s="21">
        <f t="shared" si="193"/>
        <v>0</v>
      </c>
      <c r="XN575" s="21">
        <f t="shared" si="193"/>
        <v>0</v>
      </c>
      <c r="XO575" s="21">
        <f t="shared" si="680"/>
        <v>0</v>
      </c>
      <c r="XP575" s="21">
        <f t="shared" si="194"/>
        <v>0</v>
      </c>
      <c r="XQ575" s="21">
        <f t="shared" si="194"/>
        <v>0</v>
      </c>
      <c r="XR575" s="23"/>
      <c r="XS575" s="23"/>
      <c r="XT575" s="23"/>
      <c r="XU575" s="21">
        <f t="shared" si="681"/>
        <v>0</v>
      </c>
      <c r="XV575" s="21">
        <f t="shared" si="682"/>
        <v>0</v>
      </c>
      <c r="XW575" s="21">
        <f t="shared" si="683"/>
        <v>0</v>
      </c>
      <c r="XX575" s="21">
        <f t="shared" si="684"/>
        <v>0</v>
      </c>
      <c r="XY575" s="21">
        <f t="shared" si="685"/>
        <v>0</v>
      </c>
      <c r="XZ575" s="21">
        <f t="shared" si="686"/>
        <v>0</v>
      </c>
      <c r="YA575" s="21">
        <f t="shared" si="687"/>
        <v>56832.14</v>
      </c>
      <c r="YB575" s="21">
        <f t="shared" si="688"/>
        <v>59313.97</v>
      </c>
      <c r="YC575" s="21">
        <f t="shared" si="689"/>
        <v>62627.71</v>
      </c>
      <c r="YD575" s="21">
        <f t="shared" si="690"/>
        <v>21065</v>
      </c>
      <c r="YE575" s="21">
        <f t="shared" si="691"/>
        <v>20617.77</v>
      </c>
      <c r="YF575" s="21">
        <f t="shared" si="692"/>
        <v>19723.07</v>
      </c>
      <c r="YG575" s="21">
        <f t="shared" si="693"/>
        <v>0</v>
      </c>
      <c r="YH575" s="21">
        <f t="shared" si="195"/>
        <v>0</v>
      </c>
      <c r="YI575" s="21">
        <f t="shared" si="195"/>
        <v>0</v>
      </c>
      <c r="YJ575" s="21">
        <f t="shared" si="694"/>
        <v>0</v>
      </c>
      <c r="YK575" s="21">
        <f t="shared" si="196"/>
        <v>0</v>
      </c>
      <c r="YL575" s="21">
        <f t="shared" si="196"/>
        <v>0</v>
      </c>
      <c r="YM575" s="23"/>
      <c r="YN575" s="23"/>
      <c r="YO575" s="23"/>
      <c r="YP575" s="21">
        <f t="shared" si="695"/>
        <v>0</v>
      </c>
      <c r="YQ575" s="21">
        <f t="shared" si="696"/>
        <v>0</v>
      </c>
      <c r="YR575" s="21">
        <f t="shared" si="697"/>
        <v>0</v>
      </c>
      <c r="YS575" s="21">
        <f t="shared" si="698"/>
        <v>0</v>
      </c>
      <c r="YT575" s="21">
        <f t="shared" si="699"/>
        <v>0</v>
      </c>
      <c r="YU575" s="21">
        <f t="shared" si="700"/>
        <v>0</v>
      </c>
      <c r="YV575" s="21">
        <f t="shared" si="701"/>
        <v>56832.69</v>
      </c>
      <c r="YW575" s="21">
        <f t="shared" si="702"/>
        <v>59156.79</v>
      </c>
      <c r="YX575" s="21">
        <f t="shared" si="703"/>
        <v>62348.55</v>
      </c>
      <c r="YY575" s="21">
        <f t="shared" si="704"/>
        <v>26061</v>
      </c>
      <c r="YZ575" s="21">
        <f t="shared" si="705"/>
        <v>23993.39</v>
      </c>
      <c r="ZA575" s="21">
        <f t="shared" si="706"/>
        <v>22845.49</v>
      </c>
      <c r="ZB575" s="21">
        <f t="shared" si="707"/>
        <v>0</v>
      </c>
      <c r="ZC575" s="21">
        <f t="shared" si="197"/>
        <v>0</v>
      </c>
      <c r="ZD575" s="21">
        <f t="shared" si="197"/>
        <v>0</v>
      </c>
      <c r="ZE575" s="21">
        <f t="shared" si="708"/>
        <v>0</v>
      </c>
      <c r="ZF575" s="21">
        <f t="shared" si="198"/>
        <v>0</v>
      </c>
      <c r="ZG575" s="21">
        <f t="shared" si="198"/>
        <v>0</v>
      </c>
      <c r="ZH575" s="23"/>
      <c r="ZI575" s="23"/>
      <c r="ZJ575" s="23"/>
      <c r="ZK575" s="21">
        <f t="shared" si="709"/>
        <v>0</v>
      </c>
      <c r="ZL575" s="21">
        <f t="shared" si="710"/>
        <v>0</v>
      </c>
      <c r="ZM575" s="21">
        <f t="shared" si="711"/>
        <v>0</v>
      </c>
      <c r="ZN575" s="21">
        <f t="shared" si="712"/>
        <v>0</v>
      </c>
      <c r="ZO575" s="21">
        <f t="shared" si="713"/>
        <v>0</v>
      </c>
      <c r="ZP575" s="21">
        <f t="shared" si="714"/>
        <v>0</v>
      </c>
      <c r="ZQ575" s="21">
        <f t="shared" si="715"/>
        <v>74277.41</v>
      </c>
      <c r="ZR575" s="21">
        <f t="shared" si="716"/>
        <v>59036.75</v>
      </c>
      <c r="ZS575" s="21">
        <f t="shared" si="717"/>
        <v>62135.44</v>
      </c>
      <c r="ZT575" s="21">
        <f t="shared" si="718"/>
        <v>36723.65</v>
      </c>
      <c r="ZU575" s="21">
        <f t="shared" si="719"/>
        <v>21084.13</v>
      </c>
      <c r="ZV575" s="21">
        <f t="shared" si="720"/>
        <v>20037.78</v>
      </c>
      <c r="ZW575" s="21">
        <f t="shared" si="721"/>
        <v>0</v>
      </c>
      <c r="ZX575" s="21">
        <f t="shared" si="199"/>
        <v>0</v>
      </c>
      <c r="ZY575" s="21">
        <f t="shared" si="199"/>
        <v>0</v>
      </c>
      <c r="ZZ575" s="21">
        <f t="shared" si="722"/>
        <v>0</v>
      </c>
      <c r="AAA575" s="21">
        <f t="shared" si="200"/>
        <v>0</v>
      </c>
      <c r="AAB575" s="21">
        <f t="shared" si="200"/>
        <v>0</v>
      </c>
      <c r="AAC575" s="23"/>
      <c r="AAD575" s="23"/>
      <c r="AAE575" s="23"/>
      <c r="AAF575" s="21">
        <f t="shared" si="723"/>
        <v>0</v>
      </c>
      <c r="AAG575" s="21">
        <f t="shared" si="724"/>
        <v>0</v>
      </c>
      <c r="AAH575" s="21">
        <f t="shared" si="725"/>
        <v>0</v>
      </c>
      <c r="AAI575" s="21">
        <f t="shared" si="726"/>
        <v>0</v>
      </c>
      <c r="AAJ575" s="21">
        <f t="shared" si="727"/>
        <v>0</v>
      </c>
      <c r="AAK575" s="21">
        <f t="shared" si="728"/>
        <v>0</v>
      </c>
      <c r="AAL575" s="21">
        <f t="shared" si="729"/>
        <v>56865.59</v>
      </c>
      <c r="AAM575" s="21">
        <f t="shared" si="730"/>
        <v>60079.21</v>
      </c>
      <c r="AAN575" s="21">
        <f t="shared" si="731"/>
        <v>63984.29</v>
      </c>
      <c r="AAO575" s="21">
        <f t="shared" si="732"/>
        <v>29451.200000000001</v>
      </c>
      <c r="AAP575" s="21">
        <f t="shared" si="733"/>
        <v>28743.01</v>
      </c>
      <c r="AAQ575" s="21">
        <f t="shared" si="734"/>
        <v>27426.89</v>
      </c>
      <c r="AAR575" s="21">
        <f t="shared" si="735"/>
        <v>0</v>
      </c>
      <c r="AAS575" s="21">
        <f t="shared" si="201"/>
        <v>0</v>
      </c>
      <c r="AAT575" s="21">
        <f t="shared" si="201"/>
        <v>0</v>
      </c>
      <c r="AAU575" s="21">
        <f t="shared" si="736"/>
        <v>0</v>
      </c>
      <c r="AAV575" s="21">
        <f t="shared" si="202"/>
        <v>0</v>
      </c>
      <c r="AAW575" s="21">
        <f t="shared" si="202"/>
        <v>0</v>
      </c>
      <c r="AAX575" s="23">
        <v>64</v>
      </c>
      <c r="AAY575" s="23">
        <v>66</v>
      </c>
      <c r="AAZ575" s="23">
        <v>66</v>
      </c>
      <c r="ABA575" s="21">
        <f t="shared" si="737"/>
        <v>3626176</v>
      </c>
      <c r="ABB575" s="21">
        <f t="shared" si="738"/>
        <v>3774606</v>
      </c>
      <c r="ABC575" s="21">
        <f t="shared" si="739"/>
        <v>3828594</v>
      </c>
      <c r="ABD575" s="21">
        <f t="shared" si="740"/>
        <v>3854409.6</v>
      </c>
      <c r="ABE575" s="21">
        <f t="shared" si="741"/>
        <v>4040859.9</v>
      </c>
      <c r="ABF575" s="21">
        <f t="shared" si="742"/>
        <v>4119399.9</v>
      </c>
      <c r="ABG575" s="21">
        <f t="shared" si="743"/>
        <v>56839.89</v>
      </c>
      <c r="ABH575" s="21">
        <f t="shared" si="744"/>
        <v>59408.05</v>
      </c>
      <c r="ABI575" s="21">
        <f t="shared" si="745"/>
        <v>62794.11</v>
      </c>
      <c r="ABJ575" s="21">
        <f t="shared" si="746"/>
        <v>19882.43</v>
      </c>
      <c r="ABK575" s="21">
        <f t="shared" si="747"/>
        <v>17804.599999999999</v>
      </c>
      <c r="ABL575" s="21">
        <f t="shared" si="748"/>
        <v>16845</v>
      </c>
      <c r="ABM575" s="21">
        <f t="shared" si="749"/>
        <v>3637752.96</v>
      </c>
      <c r="ABN575" s="21">
        <f t="shared" si="203"/>
        <v>3920931.3</v>
      </c>
      <c r="ABO575" s="21">
        <f t="shared" si="203"/>
        <v>4144411.26</v>
      </c>
      <c r="ABP575" s="21">
        <f t="shared" si="750"/>
        <v>1272475.52</v>
      </c>
      <c r="ABQ575" s="21">
        <f t="shared" si="204"/>
        <v>1175103.6000000001</v>
      </c>
      <c r="ABR575" s="21">
        <f t="shared" si="204"/>
        <v>1111770</v>
      </c>
      <c r="ABS575" s="23"/>
      <c r="ABT575" s="23"/>
      <c r="ABU575" s="23"/>
      <c r="ABV575" s="21">
        <f t="shared" si="751"/>
        <v>0</v>
      </c>
      <c r="ABW575" s="21">
        <f t="shared" si="752"/>
        <v>0</v>
      </c>
      <c r="ABX575" s="21">
        <f t="shared" si="753"/>
        <v>0</v>
      </c>
      <c r="ABY575" s="21">
        <f t="shared" si="754"/>
        <v>0</v>
      </c>
      <c r="ABZ575" s="21">
        <f t="shared" si="755"/>
        <v>0</v>
      </c>
      <c r="ACA575" s="21">
        <f t="shared" si="756"/>
        <v>0</v>
      </c>
      <c r="ACB575" s="21">
        <f t="shared" si="757"/>
        <v>56800.47</v>
      </c>
      <c r="ACC575" s="21">
        <f t="shared" si="758"/>
        <v>58563.35</v>
      </c>
      <c r="ACD575" s="21">
        <f t="shared" si="759"/>
        <v>61294.720000000001</v>
      </c>
      <c r="ACE575" s="21">
        <f t="shared" si="760"/>
        <v>22789.15</v>
      </c>
      <c r="ACF575" s="21">
        <f t="shared" si="761"/>
        <v>21308.89</v>
      </c>
      <c r="ACG575" s="21">
        <f t="shared" si="762"/>
        <v>20542.96</v>
      </c>
      <c r="ACH575" s="21">
        <f t="shared" si="763"/>
        <v>0</v>
      </c>
      <c r="ACI575" s="21">
        <f t="shared" si="205"/>
        <v>0</v>
      </c>
      <c r="ACJ575" s="21">
        <f t="shared" si="205"/>
        <v>0</v>
      </c>
      <c r="ACK575" s="21">
        <f t="shared" si="764"/>
        <v>0</v>
      </c>
      <c r="ACL575" s="21">
        <f t="shared" si="206"/>
        <v>0</v>
      </c>
      <c r="ACM575" s="21">
        <f t="shared" si="206"/>
        <v>0</v>
      </c>
      <c r="ACN575" s="23"/>
      <c r="ACO575" s="23"/>
      <c r="ACP575" s="23"/>
      <c r="ACQ575" s="21">
        <f t="shared" si="765"/>
        <v>0</v>
      </c>
      <c r="ACR575" s="21">
        <f t="shared" si="766"/>
        <v>0</v>
      </c>
      <c r="ACS575" s="21">
        <f t="shared" si="767"/>
        <v>0</v>
      </c>
      <c r="ACT575" s="21">
        <f t="shared" si="768"/>
        <v>0</v>
      </c>
      <c r="ACU575" s="21">
        <f t="shared" si="769"/>
        <v>0</v>
      </c>
      <c r="ACV575" s="21">
        <f t="shared" si="770"/>
        <v>0</v>
      </c>
      <c r="ACW575" s="21">
        <f t="shared" si="771"/>
        <v>56829.29</v>
      </c>
      <c r="ACX575" s="21">
        <f t="shared" si="772"/>
        <v>59252.81</v>
      </c>
      <c r="ACY575" s="21">
        <f t="shared" si="773"/>
        <v>62519.53</v>
      </c>
      <c r="ACZ575" s="21">
        <f t="shared" si="774"/>
        <v>24554.799999999999</v>
      </c>
      <c r="ADA575" s="21">
        <f t="shared" si="775"/>
        <v>23180.58</v>
      </c>
      <c r="ADB575" s="21">
        <f t="shared" si="776"/>
        <v>22295.46</v>
      </c>
      <c r="ADC575" s="21">
        <f t="shared" si="777"/>
        <v>0</v>
      </c>
      <c r="ADD575" s="21">
        <f t="shared" si="207"/>
        <v>0</v>
      </c>
      <c r="ADE575" s="21">
        <f t="shared" si="207"/>
        <v>0</v>
      </c>
      <c r="ADF575" s="21">
        <f t="shared" si="778"/>
        <v>0</v>
      </c>
      <c r="ADG575" s="21">
        <f t="shared" si="208"/>
        <v>0</v>
      </c>
      <c r="ADH575" s="21">
        <f t="shared" si="208"/>
        <v>0</v>
      </c>
      <c r="ADI575" s="23"/>
      <c r="ADJ575" s="23"/>
      <c r="ADK575" s="23"/>
      <c r="ADL575" s="21">
        <f t="shared" si="779"/>
        <v>0</v>
      </c>
      <c r="ADM575" s="21">
        <f t="shared" si="780"/>
        <v>0</v>
      </c>
      <c r="ADN575" s="21">
        <f t="shared" si="781"/>
        <v>0</v>
      </c>
      <c r="ADO575" s="21">
        <f t="shared" si="782"/>
        <v>0</v>
      </c>
      <c r="ADP575" s="21">
        <f t="shared" si="783"/>
        <v>0</v>
      </c>
      <c r="ADQ575" s="21">
        <f t="shared" si="784"/>
        <v>0</v>
      </c>
      <c r="ADR575" s="21">
        <f t="shared" si="785"/>
        <v>49443.83</v>
      </c>
      <c r="ADS575" s="21">
        <f t="shared" si="786"/>
        <v>59775.68</v>
      </c>
      <c r="ADT575" s="21">
        <f t="shared" si="787"/>
        <v>63446.27</v>
      </c>
      <c r="ADU575" s="21">
        <f t="shared" si="788"/>
        <v>20212.68</v>
      </c>
      <c r="ADV575" s="21">
        <f t="shared" si="789"/>
        <v>21209.34</v>
      </c>
      <c r="ADW575" s="21">
        <f t="shared" si="790"/>
        <v>20208.68</v>
      </c>
      <c r="ADX575" s="21">
        <f t="shared" si="791"/>
        <v>0</v>
      </c>
      <c r="ADY575" s="21">
        <f t="shared" si="209"/>
        <v>0</v>
      </c>
      <c r="ADZ575" s="21">
        <f t="shared" si="209"/>
        <v>0</v>
      </c>
      <c r="AEA575" s="21">
        <f t="shared" si="792"/>
        <v>0</v>
      </c>
      <c r="AEB575" s="21">
        <f t="shared" si="210"/>
        <v>0</v>
      </c>
      <c r="AEC575" s="21">
        <f t="shared" si="210"/>
        <v>0</v>
      </c>
      <c r="AED575" s="23"/>
      <c r="AEE575" s="23"/>
      <c r="AEF575" s="23"/>
      <c r="AEG575" s="21">
        <f t="shared" si="793"/>
        <v>0</v>
      </c>
      <c r="AEH575" s="21">
        <f t="shared" si="794"/>
        <v>0</v>
      </c>
      <c r="AEI575" s="21">
        <f t="shared" si="795"/>
        <v>0</v>
      </c>
      <c r="AEJ575" s="21">
        <f t="shared" si="796"/>
        <v>0</v>
      </c>
      <c r="AEK575" s="21">
        <f t="shared" si="797"/>
        <v>0</v>
      </c>
      <c r="AEL575" s="21">
        <f t="shared" si="798"/>
        <v>0</v>
      </c>
      <c r="AEM575" s="21">
        <f t="shared" si="799"/>
        <v>52993.63</v>
      </c>
      <c r="AEN575" s="21">
        <f t="shared" si="800"/>
        <v>59254.52</v>
      </c>
      <c r="AEO575" s="21">
        <f t="shared" si="801"/>
        <v>62520.34</v>
      </c>
      <c r="AEP575" s="21">
        <f t="shared" si="802"/>
        <v>25170.66</v>
      </c>
      <c r="AEQ575" s="21">
        <f t="shared" si="803"/>
        <v>25029.85</v>
      </c>
      <c r="AER575" s="21">
        <f t="shared" si="804"/>
        <v>24107.1</v>
      </c>
      <c r="AES575" s="21">
        <f t="shared" si="805"/>
        <v>0</v>
      </c>
      <c r="AET575" s="21">
        <f t="shared" si="211"/>
        <v>0</v>
      </c>
      <c r="AEU575" s="21">
        <f t="shared" si="211"/>
        <v>0</v>
      </c>
      <c r="AEV575" s="21">
        <f t="shared" si="806"/>
        <v>0</v>
      </c>
      <c r="AEW575" s="21">
        <f t="shared" si="212"/>
        <v>0</v>
      </c>
      <c r="AEX575" s="21">
        <f t="shared" si="212"/>
        <v>0</v>
      </c>
      <c r="AEY575" s="23"/>
      <c r="AEZ575" s="23"/>
      <c r="AFA575" s="23"/>
      <c r="AFB575" s="21">
        <f t="shared" si="807"/>
        <v>0</v>
      </c>
      <c r="AFC575" s="21">
        <f t="shared" si="808"/>
        <v>0</v>
      </c>
      <c r="AFD575" s="21">
        <f t="shared" si="809"/>
        <v>0</v>
      </c>
      <c r="AFE575" s="21">
        <f t="shared" si="810"/>
        <v>0</v>
      </c>
      <c r="AFF575" s="21">
        <f t="shared" si="811"/>
        <v>0</v>
      </c>
      <c r="AFG575" s="21">
        <f t="shared" si="812"/>
        <v>0</v>
      </c>
      <c r="AFH575" s="21">
        <f t="shared" si="813"/>
        <v>56863.91</v>
      </c>
      <c r="AFI575" s="21">
        <f t="shared" si="814"/>
        <v>59859.519999999997</v>
      </c>
      <c r="AFJ575" s="21">
        <f t="shared" si="815"/>
        <v>63596.58</v>
      </c>
      <c r="AFK575" s="21">
        <f t="shared" si="816"/>
        <v>27990.97</v>
      </c>
      <c r="AFL575" s="21">
        <f t="shared" si="817"/>
        <v>26013.39</v>
      </c>
      <c r="AFM575" s="21">
        <f t="shared" si="818"/>
        <v>25004.94</v>
      </c>
      <c r="AFN575" s="21">
        <f t="shared" si="819"/>
        <v>0</v>
      </c>
      <c r="AFO575" s="21">
        <f t="shared" si="213"/>
        <v>0</v>
      </c>
      <c r="AFP575" s="21">
        <f t="shared" si="213"/>
        <v>0</v>
      </c>
      <c r="AFQ575" s="21">
        <f t="shared" si="820"/>
        <v>0</v>
      </c>
      <c r="AFR575" s="21">
        <f t="shared" si="214"/>
        <v>0</v>
      </c>
      <c r="AFS575" s="21">
        <f t="shared" si="214"/>
        <v>0</v>
      </c>
      <c r="AFT575" s="23"/>
      <c r="AFU575" s="23"/>
      <c r="AFV575" s="23"/>
      <c r="AFW575" s="21">
        <f t="shared" si="821"/>
        <v>0</v>
      </c>
      <c r="AFX575" s="21">
        <f t="shared" si="822"/>
        <v>0</v>
      </c>
      <c r="AFY575" s="21">
        <f t="shared" si="823"/>
        <v>0</v>
      </c>
      <c r="AFZ575" s="21">
        <f t="shared" si="824"/>
        <v>0</v>
      </c>
      <c r="AGA575" s="21">
        <f t="shared" si="825"/>
        <v>0</v>
      </c>
      <c r="AGB575" s="21">
        <f t="shared" si="826"/>
        <v>0</v>
      </c>
      <c r="AGC575" s="21">
        <f t="shared" si="827"/>
        <v>56829.8</v>
      </c>
      <c r="AGD575" s="21">
        <f t="shared" si="828"/>
        <v>59158.75</v>
      </c>
      <c r="AGE575" s="21">
        <f t="shared" si="829"/>
        <v>62352.04</v>
      </c>
      <c r="AGF575" s="21">
        <f t="shared" si="830"/>
        <v>29582.41</v>
      </c>
      <c r="AGG575" s="21">
        <f t="shared" si="831"/>
        <v>26811.78</v>
      </c>
      <c r="AGH575" s="21">
        <f t="shared" si="832"/>
        <v>25790.99</v>
      </c>
      <c r="AGI575" s="21">
        <f t="shared" si="833"/>
        <v>0</v>
      </c>
      <c r="AGJ575" s="21">
        <f t="shared" si="215"/>
        <v>0</v>
      </c>
      <c r="AGK575" s="21">
        <f t="shared" si="215"/>
        <v>0</v>
      </c>
      <c r="AGL575" s="21">
        <f t="shared" si="834"/>
        <v>0</v>
      </c>
      <c r="AGM575" s="21">
        <f t="shared" si="216"/>
        <v>0</v>
      </c>
      <c r="AGN575" s="21">
        <f t="shared" si="216"/>
        <v>0</v>
      </c>
      <c r="AGO575" s="23"/>
      <c r="AGP575" s="23"/>
      <c r="AGQ575" s="23"/>
      <c r="AGR575" s="21">
        <f t="shared" si="835"/>
        <v>0</v>
      </c>
      <c r="AGS575" s="21">
        <f t="shared" si="836"/>
        <v>0</v>
      </c>
      <c r="AGT575" s="21">
        <f t="shared" si="837"/>
        <v>0</v>
      </c>
      <c r="AGU575" s="21">
        <f t="shared" si="838"/>
        <v>0</v>
      </c>
      <c r="AGV575" s="21">
        <f t="shared" si="839"/>
        <v>0</v>
      </c>
      <c r="AGW575" s="21">
        <f t="shared" si="840"/>
        <v>0</v>
      </c>
      <c r="AGX575" s="21">
        <f t="shared" si="841"/>
        <v>56837.18</v>
      </c>
      <c r="AGY575" s="21">
        <f t="shared" si="842"/>
        <v>59291.25</v>
      </c>
      <c r="AGZ575" s="21">
        <f t="shared" si="843"/>
        <v>62586.31</v>
      </c>
      <c r="AHA575" s="21">
        <f t="shared" si="844"/>
        <v>44374.86</v>
      </c>
      <c r="AHB575" s="21">
        <f t="shared" si="845"/>
        <v>39974.53</v>
      </c>
      <c r="AHC575" s="21">
        <f t="shared" si="846"/>
        <v>38373.64</v>
      </c>
      <c r="AHD575" s="21">
        <f t="shared" si="847"/>
        <v>0</v>
      </c>
      <c r="AHE575" s="21">
        <f t="shared" si="217"/>
        <v>0</v>
      </c>
      <c r="AHF575" s="21">
        <f t="shared" si="217"/>
        <v>0</v>
      </c>
      <c r="AHG575" s="21">
        <f t="shared" si="848"/>
        <v>0</v>
      </c>
      <c r="AHH575" s="21">
        <f t="shared" si="218"/>
        <v>0</v>
      </c>
      <c r="AHI575" s="21">
        <f t="shared" si="218"/>
        <v>0</v>
      </c>
      <c r="AHJ575" s="23"/>
      <c r="AHK575" s="23"/>
      <c r="AHL575" s="23"/>
      <c r="AHM575" s="21">
        <f t="shared" si="849"/>
        <v>0</v>
      </c>
      <c r="AHN575" s="21">
        <f t="shared" si="850"/>
        <v>0</v>
      </c>
      <c r="AHO575" s="21">
        <f t="shared" si="851"/>
        <v>0</v>
      </c>
      <c r="AHP575" s="21">
        <f t="shared" si="852"/>
        <v>0</v>
      </c>
      <c r="AHQ575" s="21">
        <f t="shared" si="853"/>
        <v>0</v>
      </c>
      <c r="AHR575" s="21">
        <f t="shared" si="854"/>
        <v>0</v>
      </c>
      <c r="AHS575" s="21">
        <f t="shared" si="855"/>
        <v>56858.25</v>
      </c>
      <c r="AHT575" s="21">
        <f t="shared" si="856"/>
        <v>59778.09</v>
      </c>
      <c r="AHU575" s="21">
        <f t="shared" si="857"/>
        <v>63451.49</v>
      </c>
      <c r="AHV575" s="21">
        <f t="shared" si="858"/>
        <v>27270.75</v>
      </c>
      <c r="AHW575" s="21">
        <f t="shared" si="859"/>
        <v>24602.51</v>
      </c>
      <c r="AHX575" s="21">
        <f t="shared" si="860"/>
        <v>23536.560000000001</v>
      </c>
      <c r="AHY575" s="21">
        <f t="shared" si="861"/>
        <v>0</v>
      </c>
      <c r="AHZ575" s="21">
        <f t="shared" si="219"/>
        <v>0</v>
      </c>
      <c r="AIA575" s="21">
        <f t="shared" si="219"/>
        <v>0</v>
      </c>
      <c r="AIB575" s="21">
        <f t="shared" si="862"/>
        <v>0</v>
      </c>
      <c r="AIC575" s="21">
        <f t="shared" si="220"/>
        <v>0</v>
      </c>
      <c r="AID575" s="21">
        <f t="shared" si="220"/>
        <v>0</v>
      </c>
      <c r="AIE575" s="23"/>
      <c r="AIF575" s="23"/>
      <c r="AIG575" s="23"/>
      <c r="AIH575" s="21">
        <f t="shared" si="864"/>
        <v>0</v>
      </c>
      <c r="AII575" s="21">
        <f t="shared" si="865"/>
        <v>0</v>
      </c>
      <c r="AIJ575" s="21">
        <f t="shared" si="866"/>
        <v>0</v>
      </c>
      <c r="AIK575" s="21">
        <f t="shared" si="867"/>
        <v>0</v>
      </c>
      <c r="AIL575" s="21">
        <f t="shared" si="868"/>
        <v>0</v>
      </c>
      <c r="AIM575" s="21">
        <f t="shared" si="869"/>
        <v>0</v>
      </c>
      <c r="AIN575" s="21">
        <f t="shared" si="870"/>
        <v>0</v>
      </c>
      <c r="AIO575" s="21">
        <f t="shared" si="871"/>
        <v>0</v>
      </c>
      <c r="AIP575" s="21">
        <f t="shared" si="872"/>
        <v>0</v>
      </c>
      <c r="AIQ575" s="21">
        <f t="shared" si="873"/>
        <v>0</v>
      </c>
      <c r="AIR575" s="21">
        <f t="shared" si="874"/>
        <v>0</v>
      </c>
      <c r="AIS575" s="21">
        <f t="shared" si="875"/>
        <v>0</v>
      </c>
      <c r="AIT575" s="21">
        <f t="shared" si="876"/>
        <v>0</v>
      </c>
      <c r="AIU575" s="21">
        <f t="shared" si="222"/>
        <v>0</v>
      </c>
      <c r="AIV575" s="21">
        <f t="shared" si="222"/>
        <v>0</v>
      </c>
      <c r="AIW575" s="21">
        <f t="shared" si="877"/>
        <v>0</v>
      </c>
      <c r="AIX575" s="21">
        <f t="shared" si="223"/>
        <v>0</v>
      </c>
      <c r="AIY575" s="21">
        <f t="shared" si="223"/>
        <v>0</v>
      </c>
      <c r="AIZ575" s="23"/>
      <c r="AJA575" s="23"/>
      <c r="AJB575" s="23"/>
      <c r="AJC575" s="21">
        <f t="shared" si="878"/>
        <v>0</v>
      </c>
      <c r="AJD575" s="21">
        <f t="shared" si="879"/>
        <v>0</v>
      </c>
      <c r="AJE575" s="21">
        <f t="shared" si="880"/>
        <v>0</v>
      </c>
      <c r="AJF575" s="21">
        <f t="shared" si="881"/>
        <v>0</v>
      </c>
      <c r="AJG575" s="21">
        <f t="shared" si="882"/>
        <v>0</v>
      </c>
      <c r="AJH575" s="21">
        <f t="shared" si="883"/>
        <v>0</v>
      </c>
      <c r="AJI575" s="21">
        <f t="shared" si="884"/>
        <v>56821.47</v>
      </c>
      <c r="AJJ575" s="21">
        <f t="shared" si="885"/>
        <v>59246.720000000001</v>
      </c>
      <c r="AJK575" s="21">
        <f t="shared" si="886"/>
        <v>62509.8</v>
      </c>
      <c r="AJL575" s="21">
        <f t="shared" si="887"/>
        <v>26851.89</v>
      </c>
      <c r="AJM575" s="21">
        <f t="shared" si="888"/>
        <v>25374.01</v>
      </c>
      <c r="AJN575" s="21">
        <f t="shared" si="889"/>
        <v>24437.47</v>
      </c>
      <c r="AJO575" s="21">
        <f t="shared" si="890"/>
        <v>0</v>
      </c>
      <c r="AJP575" s="21">
        <f t="shared" si="224"/>
        <v>0</v>
      </c>
      <c r="AJQ575" s="21">
        <f t="shared" si="224"/>
        <v>0</v>
      </c>
      <c r="AJR575" s="21">
        <f t="shared" si="891"/>
        <v>0</v>
      </c>
      <c r="AJS575" s="21">
        <f t="shared" si="225"/>
        <v>0</v>
      </c>
      <c r="AJT575" s="21">
        <f t="shared" si="225"/>
        <v>0</v>
      </c>
      <c r="AJU575" s="23"/>
      <c r="AJV575" s="23"/>
      <c r="AJW575" s="23"/>
      <c r="AJX575" s="21">
        <f t="shared" si="892"/>
        <v>0</v>
      </c>
      <c r="AJY575" s="21">
        <f t="shared" si="893"/>
        <v>0</v>
      </c>
      <c r="AJZ575" s="21">
        <f t="shared" si="894"/>
        <v>0</v>
      </c>
      <c r="AKA575" s="21">
        <f t="shared" si="895"/>
        <v>0</v>
      </c>
      <c r="AKB575" s="21">
        <f t="shared" si="896"/>
        <v>0</v>
      </c>
      <c r="AKC575" s="21">
        <f t="shared" si="897"/>
        <v>0</v>
      </c>
      <c r="AKD575" s="21">
        <f t="shared" si="898"/>
        <v>56851.82</v>
      </c>
      <c r="AKE575" s="21">
        <f t="shared" si="899"/>
        <v>59602.07</v>
      </c>
      <c r="AKF575" s="21">
        <f t="shared" si="900"/>
        <v>63139.25</v>
      </c>
      <c r="AKG575" s="21">
        <f t="shared" si="901"/>
        <v>27383.16</v>
      </c>
      <c r="AKH575" s="21">
        <f t="shared" si="902"/>
        <v>24814.27</v>
      </c>
      <c r="AKI575" s="21">
        <f t="shared" si="903"/>
        <v>23886.92</v>
      </c>
      <c r="AKJ575" s="21">
        <f t="shared" si="904"/>
        <v>0</v>
      </c>
      <c r="AKK575" s="21">
        <f t="shared" si="226"/>
        <v>0</v>
      </c>
      <c r="AKL575" s="21">
        <f t="shared" si="226"/>
        <v>0</v>
      </c>
      <c r="AKM575" s="21">
        <f t="shared" si="905"/>
        <v>0</v>
      </c>
      <c r="AKN575" s="21">
        <f t="shared" si="227"/>
        <v>0</v>
      </c>
      <c r="AKO575" s="21">
        <f t="shared" si="227"/>
        <v>0</v>
      </c>
      <c r="AKP575" s="23"/>
      <c r="AKQ575" s="23"/>
      <c r="AKR575" s="23"/>
      <c r="AKS575" s="21">
        <f t="shared" si="906"/>
        <v>0</v>
      </c>
      <c r="AKT575" s="21">
        <f t="shared" si="907"/>
        <v>0</v>
      </c>
      <c r="AKU575" s="21">
        <f t="shared" si="908"/>
        <v>0</v>
      </c>
      <c r="AKV575" s="21">
        <f t="shared" si="909"/>
        <v>0</v>
      </c>
      <c r="AKW575" s="21">
        <f t="shared" si="910"/>
        <v>0</v>
      </c>
      <c r="AKX575" s="21">
        <f t="shared" si="911"/>
        <v>0</v>
      </c>
      <c r="AKY575" s="21">
        <f t="shared" si="912"/>
        <v>56834.02</v>
      </c>
      <c r="AKZ575" s="21">
        <f t="shared" si="913"/>
        <v>59366.84</v>
      </c>
      <c r="ALA575" s="21">
        <f t="shared" si="914"/>
        <v>62721.04</v>
      </c>
      <c r="ALB575" s="21">
        <f t="shared" si="915"/>
        <v>29187.63</v>
      </c>
      <c r="ALC575" s="21">
        <f t="shared" si="916"/>
        <v>26222.720000000001</v>
      </c>
      <c r="ALD575" s="21">
        <f t="shared" si="917"/>
        <v>24928.45</v>
      </c>
      <c r="ALE575" s="21">
        <f t="shared" si="918"/>
        <v>0</v>
      </c>
      <c r="ALF575" s="21">
        <f t="shared" si="228"/>
        <v>0</v>
      </c>
      <c r="ALG575" s="21">
        <f t="shared" si="228"/>
        <v>0</v>
      </c>
      <c r="ALH575" s="21">
        <f t="shared" si="919"/>
        <v>0</v>
      </c>
      <c r="ALI575" s="21">
        <f t="shared" si="229"/>
        <v>0</v>
      </c>
      <c r="ALJ575" s="21">
        <f t="shared" si="229"/>
        <v>0</v>
      </c>
      <c r="ALK575" s="23"/>
      <c r="ALL575" s="23"/>
      <c r="ALM575" s="23"/>
      <c r="ALN575" s="21">
        <f t="shared" si="920"/>
        <v>0</v>
      </c>
      <c r="ALO575" s="21">
        <f t="shared" si="921"/>
        <v>0</v>
      </c>
      <c r="ALP575" s="21">
        <f t="shared" si="922"/>
        <v>0</v>
      </c>
      <c r="ALQ575" s="21">
        <f t="shared" si="923"/>
        <v>0</v>
      </c>
      <c r="ALR575" s="21">
        <f t="shared" si="924"/>
        <v>0</v>
      </c>
      <c r="ALS575" s="21">
        <f t="shared" si="925"/>
        <v>0</v>
      </c>
      <c r="ALT575" s="21">
        <f t="shared" si="926"/>
        <v>65035.64</v>
      </c>
      <c r="ALU575" s="21">
        <f t="shared" si="927"/>
        <v>59986.720000000001</v>
      </c>
      <c r="ALV575" s="21">
        <f t="shared" si="928"/>
        <v>63820.19</v>
      </c>
      <c r="ALW575" s="21">
        <f t="shared" si="929"/>
        <v>33484.949999999997</v>
      </c>
      <c r="ALX575" s="21">
        <f t="shared" si="930"/>
        <v>28274.04</v>
      </c>
      <c r="ALY575" s="21">
        <f t="shared" si="931"/>
        <v>26842.39</v>
      </c>
      <c r="ALZ575" s="21">
        <f t="shared" si="932"/>
        <v>0</v>
      </c>
      <c r="AMA575" s="21">
        <f t="shared" si="230"/>
        <v>0</v>
      </c>
      <c r="AMB575" s="21">
        <f t="shared" si="230"/>
        <v>0</v>
      </c>
      <c r="AMC575" s="21">
        <f t="shared" si="933"/>
        <v>0</v>
      </c>
      <c r="AMD575" s="21">
        <f t="shared" si="231"/>
        <v>0</v>
      </c>
      <c r="AME575" s="21">
        <f t="shared" si="231"/>
        <v>0</v>
      </c>
      <c r="AMF575" s="23"/>
      <c r="AMG575" s="23"/>
      <c r="AMH575" s="23"/>
      <c r="AMI575" s="21">
        <f t="shared" si="934"/>
        <v>0</v>
      </c>
      <c r="AMJ575" s="21">
        <f t="shared" si="935"/>
        <v>0</v>
      </c>
      <c r="AMK575" s="21">
        <f t="shared" si="936"/>
        <v>0</v>
      </c>
      <c r="AML575" s="21">
        <f t="shared" si="937"/>
        <v>0</v>
      </c>
      <c r="AMM575" s="21">
        <f t="shared" si="938"/>
        <v>0</v>
      </c>
      <c r="AMN575" s="21">
        <f t="shared" si="939"/>
        <v>0</v>
      </c>
      <c r="AMO575" s="21">
        <f t="shared" si="940"/>
        <v>56875.11</v>
      </c>
      <c r="AMP575" s="21">
        <f t="shared" si="941"/>
        <v>59871.14</v>
      </c>
      <c r="AMQ575" s="21">
        <f t="shared" si="942"/>
        <v>63615.85</v>
      </c>
      <c r="AMR575" s="21">
        <f t="shared" si="943"/>
        <v>26463.21</v>
      </c>
      <c r="AMS575" s="21">
        <f t="shared" si="944"/>
        <v>23893.98</v>
      </c>
      <c r="AMT575" s="21">
        <f t="shared" si="945"/>
        <v>22750.12</v>
      </c>
      <c r="AMU575" s="21">
        <f t="shared" si="946"/>
        <v>0</v>
      </c>
      <c r="AMV575" s="21">
        <f t="shared" si="232"/>
        <v>0</v>
      </c>
      <c r="AMW575" s="21">
        <f t="shared" si="232"/>
        <v>0</v>
      </c>
      <c r="AMX575" s="21">
        <f t="shared" si="947"/>
        <v>0</v>
      </c>
      <c r="AMY575" s="21">
        <f t="shared" si="233"/>
        <v>0</v>
      </c>
      <c r="AMZ575" s="21">
        <f t="shared" si="233"/>
        <v>0</v>
      </c>
      <c r="ANA575" s="23"/>
      <c r="ANB575" s="23"/>
      <c r="ANC575" s="23"/>
      <c r="AND575" s="21">
        <f t="shared" si="948"/>
        <v>0</v>
      </c>
      <c r="ANE575" s="21">
        <f t="shared" si="949"/>
        <v>0</v>
      </c>
      <c r="ANF575" s="21">
        <f t="shared" si="950"/>
        <v>0</v>
      </c>
      <c r="ANG575" s="21">
        <f t="shared" si="951"/>
        <v>0</v>
      </c>
      <c r="ANH575" s="21">
        <f t="shared" si="952"/>
        <v>0</v>
      </c>
      <c r="ANI575" s="21">
        <f t="shared" si="953"/>
        <v>0</v>
      </c>
      <c r="ANJ575" s="21">
        <f t="shared" si="954"/>
        <v>63436.78</v>
      </c>
      <c r="ANK575" s="21">
        <f t="shared" si="955"/>
        <v>61747.199999999997</v>
      </c>
      <c r="ANL575" s="21">
        <f t="shared" si="956"/>
        <v>66943.59</v>
      </c>
      <c r="ANM575" s="21">
        <f t="shared" si="957"/>
        <v>46753.919999999998</v>
      </c>
      <c r="ANN575" s="21">
        <f t="shared" si="958"/>
        <v>61631.89</v>
      </c>
      <c r="ANO575" s="21">
        <f t="shared" si="959"/>
        <v>60386.17</v>
      </c>
      <c r="ANP575" s="21">
        <f t="shared" si="960"/>
        <v>0</v>
      </c>
      <c r="ANQ575" s="21">
        <f t="shared" si="234"/>
        <v>0</v>
      </c>
      <c r="ANR575" s="21">
        <f t="shared" si="234"/>
        <v>0</v>
      </c>
      <c r="ANS575" s="21">
        <f t="shared" si="961"/>
        <v>0</v>
      </c>
      <c r="ANT575" s="21">
        <f t="shared" si="235"/>
        <v>0</v>
      </c>
      <c r="ANU575" s="21">
        <f t="shared" si="235"/>
        <v>0</v>
      </c>
      <c r="ANV575" s="23"/>
      <c r="ANW575" s="23"/>
      <c r="ANX575" s="23"/>
      <c r="ANY575" s="21">
        <f t="shared" si="962"/>
        <v>0</v>
      </c>
      <c r="ANZ575" s="21">
        <f t="shared" si="963"/>
        <v>0</v>
      </c>
      <c r="AOA575" s="21">
        <f t="shared" si="964"/>
        <v>0</v>
      </c>
      <c r="AOB575" s="21">
        <f t="shared" si="965"/>
        <v>0</v>
      </c>
      <c r="AOC575" s="21">
        <f t="shared" si="966"/>
        <v>0</v>
      </c>
      <c r="AOD575" s="21">
        <f t="shared" si="967"/>
        <v>0</v>
      </c>
      <c r="AOE575" s="21">
        <f t="shared" si="968"/>
        <v>56873.120000000003</v>
      </c>
      <c r="AOF575" s="21">
        <f t="shared" si="969"/>
        <v>60299.59</v>
      </c>
      <c r="AOG575" s="21">
        <f t="shared" si="970"/>
        <v>64374.9</v>
      </c>
      <c r="AOH575" s="21">
        <f t="shared" si="971"/>
        <v>21786.6</v>
      </c>
      <c r="AOI575" s="21">
        <f t="shared" si="972"/>
        <v>24596.93</v>
      </c>
      <c r="AOJ575" s="21">
        <f t="shared" si="973"/>
        <v>23448.12</v>
      </c>
      <c r="AOK575" s="21">
        <f t="shared" si="974"/>
        <v>0</v>
      </c>
      <c r="AOL575" s="21">
        <f t="shared" si="236"/>
        <v>0</v>
      </c>
      <c r="AOM575" s="21">
        <f t="shared" si="236"/>
        <v>0</v>
      </c>
      <c r="AON575" s="21">
        <f t="shared" si="975"/>
        <v>0</v>
      </c>
      <c r="AOO575" s="21">
        <f t="shared" si="237"/>
        <v>0</v>
      </c>
      <c r="AOP575" s="21">
        <f t="shared" si="237"/>
        <v>0</v>
      </c>
      <c r="AOQ575" s="23">
        <v>19</v>
      </c>
      <c r="AOR575" s="23">
        <v>19</v>
      </c>
      <c r="AOS575" s="23">
        <v>19</v>
      </c>
      <c r="AOT575" s="21">
        <f t="shared" si="976"/>
        <v>1076521</v>
      </c>
      <c r="AOU575" s="21">
        <f t="shared" si="977"/>
        <v>1086629</v>
      </c>
      <c r="AOV575" s="21">
        <f t="shared" si="978"/>
        <v>1102171</v>
      </c>
      <c r="AOW575" s="21">
        <f t="shared" si="979"/>
        <v>1144277.8500000001</v>
      </c>
      <c r="AOX575" s="21">
        <f t="shared" si="980"/>
        <v>1163277.8500000001</v>
      </c>
      <c r="AOY575" s="21">
        <f t="shared" si="981"/>
        <v>1185887.8500000001</v>
      </c>
      <c r="AOZ575" s="21">
        <f t="shared" si="982"/>
        <v>56869.02</v>
      </c>
      <c r="APA575" s="21">
        <f t="shared" si="983"/>
        <v>59772.86</v>
      </c>
      <c r="APB575" s="21">
        <f t="shared" si="984"/>
        <v>63442.03</v>
      </c>
      <c r="APC575" s="21">
        <f t="shared" si="985"/>
        <v>31635.22</v>
      </c>
      <c r="APD575" s="21">
        <f t="shared" si="986"/>
        <v>27597.48</v>
      </c>
      <c r="APE575" s="21">
        <f t="shared" si="987"/>
        <v>26077.19</v>
      </c>
      <c r="APF575" s="21">
        <f t="shared" si="988"/>
        <v>1080511.3799999999</v>
      </c>
      <c r="APG575" s="21">
        <f t="shared" si="238"/>
        <v>1135684.3400000001</v>
      </c>
      <c r="APH575" s="21">
        <f t="shared" si="238"/>
        <v>1205398.57</v>
      </c>
      <c r="API575" s="21">
        <f t="shared" si="989"/>
        <v>601069.18000000005</v>
      </c>
      <c r="APJ575" s="21">
        <f t="shared" si="239"/>
        <v>524352.12</v>
      </c>
      <c r="APK575" s="21">
        <f t="shared" si="239"/>
        <v>495466.61</v>
      </c>
      <c r="APL575" s="23"/>
      <c r="APM575" s="23"/>
      <c r="APN575" s="23"/>
      <c r="APO575" s="21">
        <f t="shared" si="990"/>
        <v>0</v>
      </c>
      <c r="APP575" s="21">
        <f t="shared" si="991"/>
        <v>0</v>
      </c>
      <c r="APQ575" s="21">
        <f t="shared" si="992"/>
        <v>0</v>
      </c>
      <c r="APR575" s="21">
        <f t="shared" si="993"/>
        <v>0</v>
      </c>
      <c r="APS575" s="21">
        <f t="shared" si="994"/>
        <v>0</v>
      </c>
      <c r="APT575" s="21">
        <f t="shared" si="995"/>
        <v>0</v>
      </c>
      <c r="APU575" s="21">
        <f t="shared" si="996"/>
        <v>56844.81</v>
      </c>
      <c r="APV575" s="21">
        <f t="shared" si="997"/>
        <v>59342.18</v>
      </c>
      <c r="APW575" s="21">
        <f t="shared" si="998"/>
        <v>62677.87</v>
      </c>
      <c r="APX575" s="21">
        <f t="shared" si="999"/>
        <v>27665.8</v>
      </c>
      <c r="APY575" s="21">
        <f t="shared" si="1000"/>
        <v>24735.82</v>
      </c>
      <c r="APZ575" s="21">
        <f t="shared" si="1001"/>
        <v>23586.63</v>
      </c>
      <c r="AQA575" s="21">
        <f t="shared" si="1002"/>
        <v>0</v>
      </c>
      <c r="AQB575" s="21">
        <f t="shared" si="240"/>
        <v>0</v>
      </c>
      <c r="AQC575" s="21">
        <f t="shared" si="240"/>
        <v>0</v>
      </c>
      <c r="AQD575" s="21">
        <f t="shared" si="1003"/>
        <v>0</v>
      </c>
      <c r="AQE575" s="21">
        <f t="shared" si="241"/>
        <v>0</v>
      </c>
      <c r="AQF575" s="21">
        <f t="shared" si="241"/>
        <v>0</v>
      </c>
      <c r="AQG575" s="23"/>
      <c r="AQH575" s="23"/>
      <c r="AQI575" s="23"/>
      <c r="AQJ575" s="21">
        <f t="shared" si="1004"/>
        <v>0</v>
      </c>
      <c r="AQK575" s="21">
        <f t="shared" si="1005"/>
        <v>0</v>
      </c>
      <c r="AQL575" s="21">
        <f t="shared" si="1006"/>
        <v>0</v>
      </c>
      <c r="AQM575" s="21">
        <f t="shared" si="1007"/>
        <v>0</v>
      </c>
      <c r="AQN575" s="21">
        <f t="shared" si="1008"/>
        <v>0</v>
      </c>
      <c r="AQO575" s="21">
        <f t="shared" si="1009"/>
        <v>0</v>
      </c>
      <c r="AQP575" s="21">
        <f t="shared" si="1010"/>
        <v>56881.38</v>
      </c>
      <c r="AQQ575" s="21">
        <f t="shared" si="1011"/>
        <v>60160.88</v>
      </c>
      <c r="AQR575" s="21">
        <f t="shared" si="1012"/>
        <v>64128.53</v>
      </c>
      <c r="AQS575" s="21">
        <f t="shared" si="1013"/>
        <v>22198.18</v>
      </c>
      <c r="AQT575" s="21">
        <f t="shared" si="1014"/>
        <v>23186.52</v>
      </c>
      <c r="AQU575" s="21">
        <f t="shared" si="1015"/>
        <v>22311.91</v>
      </c>
      <c r="AQV575" s="21">
        <f t="shared" si="1016"/>
        <v>0</v>
      </c>
      <c r="AQW575" s="21">
        <f t="shared" si="242"/>
        <v>0</v>
      </c>
      <c r="AQX575" s="21">
        <f t="shared" si="242"/>
        <v>0</v>
      </c>
      <c r="AQY575" s="21">
        <f t="shared" si="1017"/>
        <v>0</v>
      </c>
      <c r="AQZ575" s="21">
        <f t="shared" si="243"/>
        <v>0</v>
      </c>
      <c r="ARA575" s="21">
        <f t="shared" si="243"/>
        <v>0</v>
      </c>
      <c r="ARB575" s="23"/>
      <c r="ARC575" s="23"/>
      <c r="ARD575" s="23"/>
      <c r="ARE575" s="21">
        <f t="shared" si="1018"/>
        <v>0</v>
      </c>
      <c r="ARF575" s="21">
        <f t="shared" si="1019"/>
        <v>0</v>
      </c>
      <c r="ARG575" s="21">
        <f t="shared" si="1020"/>
        <v>0</v>
      </c>
      <c r="ARH575" s="21">
        <f t="shared" si="1021"/>
        <v>0</v>
      </c>
      <c r="ARI575" s="21">
        <f t="shared" si="1022"/>
        <v>0</v>
      </c>
      <c r="ARJ575" s="21">
        <f t="shared" si="1023"/>
        <v>0</v>
      </c>
      <c r="ARK575" s="21">
        <f t="shared" si="1024"/>
        <v>63098.41</v>
      </c>
      <c r="ARL575" s="21">
        <f t="shared" si="1025"/>
        <v>59130.9</v>
      </c>
      <c r="ARM575" s="21">
        <f t="shared" si="1026"/>
        <v>62303.77</v>
      </c>
      <c r="ARN575" s="21">
        <f t="shared" si="1027"/>
        <v>30676.57</v>
      </c>
      <c r="ARO575" s="21">
        <f t="shared" si="1028"/>
        <v>22609.56</v>
      </c>
      <c r="ARP575" s="21">
        <f t="shared" si="1029"/>
        <v>21475.33</v>
      </c>
      <c r="ARQ575" s="21">
        <f t="shared" si="1030"/>
        <v>0</v>
      </c>
      <c r="ARR575" s="21">
        <f t="shared" si="244"/>
        <v>0</v>
      </c>
      <c r="ARS575" s="21">
        <f t="shared" si="244"/>
        <v>0</v>
      </c>
      <c r="ART575" s="21">
        <f t="shared" si="1031"/>
        <v>0</v>
      </c>
      <c r="ARU575" s="21">
        <f t="shared" si="245"/>
        <v>0</v>
      </c>
      <c r="ARV575" s="21">
        <f t="shared" si="245"/>
        <v>0</v>
      </c>
      <c r="ARW575" s="23"/>
      <c r="ARX575" s="23"/>
      <c r="ARY575" s="23"/>
      <c r="ARZ575" s="21">
        <f t="shared" si="1032"/>
        <v>0</v>
      </c>
      <c r="ASA575" s="21">
        <f t="shared" si="1033"/>
        <v>0</v>
      </c>
      <c r="ASB575" s="21">
        <f t="shared" si="1034"/>
        <v>0</v>
      </c>
      <c r="ASC575" s="21">
        <f t="shared" si="1035"/>
        <v>0</v>
      </c>
      <c r="ASD575" s="21">
        <f t="shared" si="1036"/>
        <v>0</v>
      </c>
      <c r="ASE575" s="21">
        <f t="shared" si="1037"/>
        <v>0</v>
      </c>
      <c r="ASF575" s="21">
        <f t="shared" si="1038"/>
        <v>56835.839999999997</v>
      </c>
      <c r="ASG575" s="21">
        <f t="shared" si="1039"/>
        <v>59377.21</v>
      </c>
      <c r="ASH575" s="21">
        <f t="shared" si="1040"/>
        <v>62739.93</v>
      </c>
      <c r="ASI575" s="21">
        <f t="shared" si="1041"/>
        <v>23348.51</v>
      </c>
      <c r="ASJ575" s="21">
        <f t="shared" si="1042"/>
        <v>25561.200000000001</v>
      </c>
      <c r="ASK575" s="21">
        <f t="shared" si="1043"/>
        <v>24087.26</v>
      </c>
      <c r="ASL575" s="21">
        <f t="shared" si="1044"/>
        <v>0</v>
      </c>
      <c r="ASM575" s="21">
        <f t="shared" si="246"/>
        <v>0</v>
      </c>
      <c r="ASN575" s="21">
        <f t="shared" si="246"/>
        <v>0</v>
      </c>
      <c r="ASO575" s="21">
        <f t="shared" si="1045"/>
        <v>0</v>
      </c>
      <c r="ASP575" s="21">
        <f t="shared" si="247"/>
        <v>0</v>
      </c>
      <c r="ASQ575" s="21">
        <f t="shared" si="247"/>
        <v>0</v>
      </c>
      <c r="ASR575" s="23"/>
      <c r="ASS575" s="23"/>
      <c r="AST575" s="23"/>
      <c r="ASU575" s="21">
        <f t="shared" si="1046"/>
        <v>0</v>
      </c>
      <c r="ASV575" s="21">
        <f t="shared" si="1047"/>
        <v>0</v>
      </c>
      <c r="ASW575" s="21">
        <f t="shared" si="1048"/>
        <v>0</v>
      </c>
      <c r="ASX575" s="21">
        <f t="shared" si="1049"/>
        <v>0</v>
      </c>
      <c r="ASY575" s="21">
        <f t="shared" si="1050"/>
        <v>0</v>
      </c>
      <c r="ASZ575" s="21">
        <f t="shared" si="1051"/>
        <v>0</v>
      </c>
      <c r="ATA575" s="21">
        <f t="shared" si="1052"/>
        <v>56848.75</v>
      </c>
      <c r="ATB575" s="21">
        <f t="shared" si="1053"/>
        <v>59562.25</v>
      </c>
      <c r="ATC575" s="21">
        <f t="shared" si="1054"/>
        <v>63068.1</v>
      </c>
      <c r="ATD575" s="21">
        <f t="shared" si="1055"/>
        <v>24073.200000000001</v>
      </c>
      <c r="ATE575" s="21">
        <f t="shared" si="1056"/>
        <v>21823.65</v>
      </c>
      <c r="ATF575" s="21">
        <f t="shared" si="1057"/>
        <v>20769.439999999999</v>
      </c>
      <c r="ATG575" s="21">
        <f t="shared" si="1058"/>
        <v>0</v>
      </c>
      <c r="ATH575" s="21">
        <f t="shared" si="248"/>
        <v>0</v>
      </c>
      <c r="ATI575" s="21">
        <f t="shared" si="248"/>
        <v>0</v>
      </c>
      <c r="ATJ575" s="21">
        <f t="shared" si="1059"/>
        <v>0</v>
      </c>
      <c r="ATK575" s="21">
        <f t="shared" si="249"/>
        <v>0</v>
      </c>
      <c r="ATL575" s="21">
        <f t="shared" si="249"/>
        <v>0</v>
      </c>
      <c r="ATM575" s="23"/>
      <c r="ATN575" s="23"/>
      <c r="ATO575" s="23"/>
      <c r="ATP575" s="21">
        <f t="shared" si="1060"/>
        <v>0</v>
      </c>
      <c r="ATQ575" s="21">
        <f t="shared" si="1061"/>
        <v>0</v>
      </c>
      <c r="ATR575" s="21">
        <f t="shared" si="1062"/>
        <v>0</v>
      </c>
      <c r="ATS575" s="21">
        <f t="shared" si="1063"/>
        <v>0</v>
      </c>
      <c r="ATT575" s="21">
        <f t="shared" si="1064"/>
        <v>0</v>
      </c>
      <c r="ATU575" s="21">
        <f t="shared" si="1065"/>
        <v>0</v>
      </c>
      <c r="ATV575" s="21">
        <f t="shared" si="1066"/>
        <v>56850.48</v>
      </c>
      <c r="ATW575" s="21">
        <f t="shared" si="1067"/>
        <v>59503.17</v>
      </c>
      <c r="ATX575" s="21">
        <f t="shared" si="1068"/>
        <v>62963.54</v>
      </c>
      <c r="ATY575" s="21">
        <f t="shared" si="1069"/>
        <v>25532.85</v>
      </c>
      <c r="ATZ575" s="21">
        <f t="shared" si="1070"/>
        <v>24718.69</v>
      </c>
      <c r="AUA575" s="21">
        <f t="shared" si="1071"/>
        <v>23299.62</v>
      </c>
      <c r="AUB575" s="21">
        <f t="shared" si="1072"/>
        <v>0</v>
      </c>
      <c r="AUC575" s="21">
        <f t="shared" si="250"/>
        <v>0</v>
      </c>
      <c r="AUD575" s="21">
        <f t="shared" si="250"/>
        <v>0</v>
      </c>
      <c r="AUE575" s="21">
        <f t="shared" si="1073"/>
        <v>0</v>
      </c>
      <c r="AUF575" s="21">
        <f t="shared" si="251"/>
        <v>0</v>
      </c>
      <c r="AUG575" s="21">
        <f t="shared" si="251"/>
        <v>0</v>
      </c>
      <c r="AUH575" s="23"/>
      <c r="AUI575" s="23"/>
      <c r="AUJ575" s="23"/>
      <c r="AUK575" s="21">
        <f t="shared" si="1074"/>
        <v>0</v>
      </c>
      <c r="AUL575" s="21">
        <f t="shared" si="1075"/>
        <v>0</v>
      </c>
      <c r="AUM575" s="21">
        <f t="shared" si="1076"/>
        <v>0</v>
      </c>
      <c r="AUN575" s="21">
        <f t="shared" si="1077"/>
        <v>0</v>
      </c>
      <c r="AUO575" s="21">
        <f t="shared" si="1078"/>
        <v>0</v>
      </c>
      <c r="AUP575" s="21">
        <f t="shared" si="1079"/>
        <v>0</v>
      </c>
      <c r="AUQ575" s="21">
        <f t="shared" si="1080"/>
        <v>56843.43</v>
      </c>
      <c r="AUR575" s="21">
        <f t="shared" si="1081"/>
        <v>59462.51</v>
      </c>
      <c r="AUS575" s="21">
        <f t="shared" si="1082"/>
        <v>62891.53</v>
      </c>
      <c r="AUT575" s="21">
        <f t="shared" si="1083"/>
        <v>24447.27</v>
      </c>
      <c r="AUU575" s="21">
        <f t="shared" si="1084"/>
        <v>24787.07</v>
      </c>
      <c r="AUV575" s="21">
        <f t="shared" si="1085"/>
        <v>23592.79</v>
      </c>
      <c r="AUW575" s="21">
        <f t="shared" si="1086"/>
        <v>0</v>
      </c>
      <c r="AUX575" s="21">
        <f t="shared" si="252"/>
        <v>0</v>
      </c>
      <c r="AUY575" s="21">
        <f t="shared" si="252"/>
        <v>0</v>
      </c>
      <c r="AUZ575" s="21">
        <f t="shared" si="1087"/>
        <v>0</v>
      </c>
      <c r="AVA575" s="21">
        <f t="shared" si="253"/>
        <v>0</v>
      </c>
      <c r="AVB575" s="21">
        <f t="shared" si="253"/>
        <v>0</v>
      </c>
      <c r="AVC575" s="41">
        <f t="shared" si="1088"/>
        <v>83</v>
      </c>
      <c r="AVD575" s="41">
        <f t="shared" si="254"/>
        <v>85</v>
      </c>
      <c r="AVE575" s="41">
        <f t="shared" si="254"/>
        <v>85</v>
      </c>
      <c r="AVF575" s="21">
        <f t="shared" si="254"/>
        <v>4702697</v>
      </c>
      <c r="AVG575" s="21">
        <f t="shared" si="254"/>
        <v>4861235</v>
      </c>
      <c r="AVH575" s="21">
        <f t="shared" si="254"/>
        <v>4930765</v>
      </c>
      <c r="AVI575" s="21">
        <f t="shared" si="254"/>
        <v>4998687.45</v>
      </c>
      <c r="AVJ575" s="21">
        <f t="shared" si="254"/>
        <v>5204137.75</v>
      </c>
      <c r="AVK575" s="21">
        <f t="shared" si="254"/>
        <v>5305287.75</v>
      </c>
      <c r="AVL575" s="21"/>
      <c r="AVM575" s="21"/>
      <c r="AVN575" s="21"/>
      <c r="AVO575" s="21"/>
      <c r="AVP575" s="21"/>
      <c r="AVQ575" s="21"/>
      <c r="AVR575" s="21">
        <f t="shared" si="255"/>
        <v>4718264.34</v>
      </c>
      <c r="AVS575" s="21">
        <f t="shared" si="255"/>
        <v>5056615.6399999997</v>
      </c>
      <c r="AVT575" s="21">
        <f t="shared" si="255"/>
        <v>5349809.83</v>
      </c>
      <c r="AVU575" s="21">
        <f t="shared" si="255"/>
        <v>1873544.7</v>
      </c>
      <c r="AVV575" s="21">
        <f t="shared" si="255"/>
        <v>1699455.72</v>
      </c>
      <c r="AVW575" s="21">
        <f t="shared" si="255"/>
        <v>1607236.61</v>
      </c>
    </row>
    <row r="576" spans="1:1271" ht="15" customHeight="1">
      <c r="A576" s="113"/>
      <c r="B576" s="8"/>
      <c r="C576" s="5"/>
      <c r="D576" s="113"/>
      <c r="E576" s="96"/>
      <c r="F576" s="29">
        <f t="shared" si="256"/>
        <v>0</v>
      </c>
      <c r="G576" s="29">
        <f t="shared" si="256"/>
        <v>0</v>
      </c>
      <c r="H576" s="29">
        <f t="shared" si="256"/>
        <v>0</v>
      </c>
      <c r="I576" s="21">
        <f t="shared" si="257"/>
        <v>0</v>
      </c>
      <c r="J576" s="21">
        <f t="shared" si="257"/>
        <v>0</v>
      </c>
      <c r="K576" s="21">
        <f t="shared" si="257"/>
        <v>0</v>
      </c>
      <c r="L576" s="23"/>
      <c r="M576" s="23"/>
      <c r="N576" s="23"/>
      <c r="O576" s="21">
        <f t="shared" si="258"/>
        <v>0</v>
      </c>
      <c r="P576" s="21">
        <f t="shared" si="259"/>
        <v>0</v>
      </c>
      <c r="Q576" s="21">
        <f t="shared" si="260"/>
        <v>0</v>
      </c>
      <c r="R576" s="21">
        <f t="shared" si="261"/>
        <v>0</v>
      </c>
      <c r="S576" s="21">
        <f t="shared" si="262"/>
        <v>0</v>
      </c>
      <c r="T576" s="21">
        <f t="shared" si="263"/>
        <v>0</v>
      </c>
      <c r="U576" s="21">
        <f t="shared" si="264"/>
        <v>0</v>
      </c>
      <c r="V576" s="21">
        <f t="shared" si="265"/>
        <v>0</v>
      </c>
      <c r="W576" s="21">
        <f t="shared" si="266"/>
        <v>0</v>
      </c>
      <c r="X576" s="21">
        <f t="shared" si="267"/>
        <v>0</v>
      </c>
      <c r="Y576" s="21">
        <f t="shared" si="268"/>
        <v>0</v>
      </c>
      <c r="Z576" s="21">
        <f t="shared" si="269"/>
        <v>0</v>
      </c>
      <c r="AA576" s="21">
        <f t="shared" si="270"/>
        <v>0</v>
      </c>
      <c r="AB576" s="21">
        <f t="shared" si="133"/>
        <v>0</v>
      </c>
      <c r="AC576" s="21">
        <f t="shared" si="133"/>
        <v>0</v>
      </c>
      <c r="AD576" s="21">
        <f t="shared" si="271"/>
        <v>0</v>
      </c>
      <c r="AE576" s="21">
        <f t="shared" si="134"/>
        <v>0</v>
      </c>
      <c r="AF576" s="21">
        <f t="shared" si="134"/>
        <v>0</v>
      </c>
      <c r="AG576" s="23"/>
      <c r="AH576" s="23"/>
      <c r="AI576" s="23"/>
      <c r="AJ576" s="21">
        <f t="shared" si="272"/>
        <v>0</v>
      </c>
      <c r="AK576" s="21">
        <f t="shared" si="273"/>
        <v>0</v>
      </c>
      <c r="AL576" s="21">
        <f t="shared" si="274"/>
        <v>0</v>
      </c>
      <c r="AM576" s="21">
        <f t="shared" si="275"/>
        <v>0</v>
      </c>
      <c r="AN576" s="21">
        <f t="shared" si="276"/>
        <v>0</v>
      </c>
      <c r="AO576" s="21">
        <f t="shared" si="277"/>
        <v>0</v>
      </c>
      <c r="AP576" s="21">
        <f t="shared" si="278"/>
        <v>0</v>
      </c>
      <c r="AQ576" s="21">
        <f t="shared" si="279"/>
        <v>0</v>
      </c>
      <c r="AR576" s="21">
        <f t="shared" si="280"/>
        <v>0</v>
      </c>
      <c r="AS576" s="21">
        <f t="shared" si="281"/>
        <v>0</v>
      </c>
      <c r="AT576" s="21">
        <f t="shared" si="282"/>
        <v>0</v>
      </c>
      <c r="AU576" s="21">
        <f t="shared" si="283"/>
        <v>0</v>
      </c>
      <c r="AV576" s="21">
        <f t="shared" si="284"/>
        <v>0</v>
      </c>
      <c r="AW576" s="21">
        <f t="shared" si="135"/>
        <v>0</v>
      </c>
      <c r="AX576" s="21">
        <f t="shared" si="135"/>
        <v>0</v>
      </c>
      <c r="AY576" s="21">
        <f t="shared" si="285"/>
        <v>0</v>
      </c>
      <c r="AZ576" s="21">
        <f t="shared" si="136"/>
        <v>0</v>
      </c>
      <c r="BA576" s="21">
        <f t="shared" si="136"/>
        <v>0</v>
      </c>
      <c r="BB576" s="23"/>
      <c r="BC576" s="23"/>
      <c r="BD576" s="23"/>
      <c r="BE576" s="21">
        <f t="shared" si="286"/>
        <v>0</v>
      </c>
      <c r="BF576" s="21">
        <f t="shared" si="287"/>
        <v>0</v>
      </c>
      <c r="BG576" s="21">
        <f t="shared" si="288"/>
        <v>0</v>
      </c>
      <c r="BH576" s="21">
        <f t="shared" si="289"/>
        <v>0</v>
      </c>
      <c r="BI576" s="21">
        <f t="shared" si="290"/>
        <v>0</v>
      </c>
      <c r="BJ576" s="21">
        <f t="shared" si="291"/>
        <v>0</v>
      </c>
      <c r="BK576" s="21">
        <f t="shared" si="292"/>
        <v>0</v>
      </c>
      <c r="BL576" s="21">
        <f t="shared" si="293"/>
        <v>0</v>
      </c>
      <c r="BM576" s="21">
        <f t="shared" si="294"/>
        <v>0</v>
      </c>
      <c r="BN576" s="21">
        <f t="shared" si="295"/>
        <v>0</v>
      </c>
      <c r="BO576" s="21">
        <f t="shared" si="296"/>
        <v>0</v>
      </c>
      <c r="BP576" s="21">
        <f t="shared" si="297"/>
        <v>0</v>
      </c>
      <c r="BQ576" s="21">
        <f t="shared" si="298"/>
        <v>0</v>
      </c>
      <c r="BR576" s="21">
        <f t="shared" si="137"/>
        <v>0</v>
      </c>
      <c r="BS576" s="21">
        <f t="shared" si="137"/>
        <v>0</v>
      </c>
      <c r="BT576" s="21">
        <f t="shared" si="299"/>
        <v>0</v>
      </c>
      <c r="BU576" s="21">
        <f t="shared" si="138"/>
        <v>0</v>
      </c>
      <c r="BV576" s="21">
        <f t="shared" si="138"/>
        <v>0</v>
      </c>
      <c r="BW576" s="23"/>
      <c r="BX576" s="23"/>
      <c r="BY576" s="23"/>
      <c r="BZ576" s="21">
        <f t="shared" si="300"/>
        <v>0</v>
      </c>
      <c r="CA576" s="21">
        <f t="shared" si="301"/>
        <v>0</v>
      </c>
      <c r="CB576" s="21">
        <f t="shared" si="302"/>
        <v>0</v>
      </c>
      <c r="CC576" s="21">
        <f t="shared" si="303"/>
        <v>0</v>
      </c>
      <c r="CD576" s="21">
        <f t="shared" si="304"/>
        <v>0</v>
      </c>
      <c r="CE576" s="21">
        <f t="shared" si="305"/>
        <v>0</v>
      </c>
      <c r="CF576" s="21">
        <f t="shared" si="306"/>
        <v>0</v>
      </c>
      <c r="CG576" s="21">
        <f t="shared" si="307"/>
        <v>0</v>
      </c>
      <c r="CH576" s="21">
        <f t="shared" si="308"/>
        <v>0</v>
      </c>
      <c r="CI576" s="21">
        <f t="shared" si="309"/>
        <v>0</v>
      </c>
      <c r="CJ576" s="21">
        <f t="shared" si="310"/>
        <v>0</v>
      </c>
      <c r="CK576" s="21">
        <f t="shared" si="311"/>
        <v>0</v>
      </c>
      <c r="CL576" s="21">
        <f t="shared" si="312"/>
        <v>0</v>
      </c>
      <c r="CM576" s="21">
        <f t="shared" si="139"/>
        <v>0</v>
      </c>
      <c r="CN576" s="21">
        <f t="shared" si="139"/>
        <v>0</v>
      </c>
      <c r="CO576" s="21">
        <f t="shared" si="313"/>
        <v>0</v>
      </c>
      <c r="CP576" s="21">
        <f t="shared" si="140"/>
        <v>0</v>
      </c>
      <c r="CQ576" s="21">
        <f t="shared" si="140"/>
        <v>0</v>
      </c>
      <c r="CR576" s="23"/>
      <c r="CS576" s="23"/>
      <c r="CT576" s="23"/>
      <c r="CU576" s="21">
        <f t="shared" si="314"/>
        <v>0</v>
      </c>
      <c r="CV576" s="21">
        <f t="shared" si="315"/>
        <v>0</v>
      </c>
      <c r="CW576" s="21">
        <f t="shared" si="316"/>
        <v>0</v>
      </c>
      <c r="CX576" s="21">
        <f t="shared" si="317"/>
        <v>0</v>
      </c>
      <c r="CY576" s="21">
        <f t="shared" si="318"/>
        <v>0</v>
      </c>
      <c r="CZ576" s="21">
        <f t="shared" si="319"/>
        <v>0</v>
      </c>
      <c r="DA576" s="21">
        <f t="shared" si="320"/>
        <v>0</v>
      </c>
      <c r="DB576" s="21">
        <f t="shared" si="321"/>
        <v>0</v>
      </c>
      <c r="DC576" s="21">
        <f t="shared" si="322"/>
        <v>0</v>
      </c>
      <c r="DD576" s="21">
        <f t="shared" si="323"/>
        <v>0</v>
      </c>
      <c r="DE576" s="21">
        <f t="shared" si="324"/>
        <v>0</v>
      </c>
      <c r="DF576" s="21">
        <f t="shared" si="325"/>
        <v>0</v>
      </c>
      <c r="DG576" s="21">
        <f t="shared" si="326"/>
        <v>0</v>
      </c>
      <c r="DH576" s="21">
        <f t="shared" si="141"/>
        <v>0</v>
      </c>
      <c r="DI576" s="21">
        <f t="shared" si="141"/>
        <v>0</v>
      </c>
      <c r="DJ576" s="21">
        <f t="shared" si="327"/>
        <v>0</v>
      </c>
      <c r="DK576" s="21">
        <f t="shared" si="142"/>
        <v>0</v>
      </c>
      <c r="DL576" s="21">
        <f t="shared" si="142"/>
        <v>0</v>
      </c>
      <c r="DM576" s="23"/>
      <c r="DN576" s="23"/>
      <c r="DO576" s="23"/>
      <c r="DP576" s="21">
        <f t="shared" si="328"/>
        <v>0</v>
      </c>
      <c r="DQ576" s="21">
        <f t="shared" si="329"/>
        <v>0</v>
      </c>
      <c r="DR576" s="21">
        <f t="shared" si="330"/>
        <v>0</v>
      </c>
      <c r="DS576" s="21">
        <f t="shared" si="331"/>
        <v>0</v>
      </c>
      <c r="DT576" s="21">
        <f t="shared" si="332"/>
        <v>0</v>
      </c>
      <c r="DU576" s="21">
        <f t="shared" si="333"/>
        <v>0</v>
      </c>
      <c r="DV576" s="21">
        <f t="shared" si="334"/>
        <v>0</v>
      </c>
      <c r="DW576" s="21">
        <f t="shared" si="335"/>
        <v>0</v>
      </c>
      <c r="DX576" s="21">
        <f t="shared" si="336"/>
        <v>0</v>
      </c>
      <c r="DY576" s="21">
        <f t="shared" si="337"/>
        <v>0</v>
      </c>
      <c r="DZ576" s="21">
        <f t="shared" si="338"/>
        <v>0</v>
      </c>
      <c r="EA576" s="21">
        <f t="shared" si="339"/>
        <v>0</v>
      </c>
      <c r="EB576" s="21">
        <f t="shared" si="340"/>
        <v>0</v>
      </c>
      <c r="EC576" s="21">
        <f t="shared" si="143"/>
        <v>0</v>
      </c>
      <c r="ED576" s="21">
        <f t="shared" si="143"/>
        <v>0</v>
      </c>
      <c r="EE576" s="21">
        <f t="shared" si="341"/>
        <v>0</v>
      </c>
      <c r="EF576" s="21">
        <f t="shared" si="144"/>
        <v>0</v>
      </c>
      <c r="EG576" s="21">
        <f t="shared" si="144"/>
        <v>0</v>
      </c>
      <c r="EH576" s="23"/>
      <c r="EI576" s="23"/>
      <c r="EJ576" s="23"/>
      <c r="EK576" s="21">
        <f t="shared" si="342"/>
        <v>0</v>
      </c>
      <c r="EL576" s="21">
        <f t="shared" si="343"/>
        <v>0</v>
      </c>
      <c r="EM576" s="21">
        <f t="shared" si="344"/>
        <v>0</v>
      </c>
      <c r="EN576" s="21">
        <f t="shared" si="345"/>
        <v>0</v>
      </c>
      <c r="EO576" s="21">
        <f t="shared" si="346"/>
        <v>0</v>
      </c>
      <c r="EP576" s="21">
        <f t="shared" si="347"/>
        <v>0</v>
      </c>
      <c r="EQ576" s="21">
        <f t="shared" si="348"/>
        <v>0</v>
      </c>
      <c r="ER576" s="21">
        <f t="shared" si="349"/>
        <v>0</v>
      </c>
      <c r="ES576" s="21">
        <f t="shared" si="350"/>
        <v>0</v>
      </c>
      <c r="ET576" s="21">
        <f t="shared" si="351"/>
        <v>0</v>
      </c>
      <c r="EU576" s="21">
        <f t="shared" si="352"/>
        <v>0</v>
      </c>
      <c r="EV576" s="21">
        <f t="shared" si="353"/>
        <v>0</v>
      </c>
      <c r="EW576" s="21">
        <f t="shared" si="354"/>
        <v>0</v>
      </c>
      <c r="EX576" s="21">
        <f t="shared" si="145"/>
        <v>0</v>
      </c>
      <c r="EY576" s="21">
        <f t="shared" si="145"/>
        <v>0</v>
      </c>
      <c r="EZ576" s="21">
        <f t="shared" si="355"/>
        <v>0</v>
      </c>
      <c r="FA576" s="21">
        <f t="shared" si="146"/>
        <v>0</v>
      </c>
      <c r="FB576" s="21">
        <f t="shared" si="146"/>
        <v>0</v>
      </c>
      <c r="FC576" s="23"/>
      <c r="FD576" s="23"/>
      <c r="FE576" s="23"/>
      <c r="FF576" s="21">
        <f t="shared" si="356"/>
        <v>0</v>
      </c>
      <c r="FG576" s="21">
        <f t="shared" si="357"/>
        <v>0</v>
      </c>
      <c r="FH576" s="21">
        <f t="shared" si="358"/>
        <v>0</v>
      </c>
      <c r="FI576" s="21">
        <f t="shared" si="359"/>
        <v>0</v>
      </c>
      <c r="FJ576" s="21">
        <f t="shared" si="360"/>
        <v>0</v>
      </c>
      <c r="FK576" s="21">
        <f t="shared" si="361"/>
        <v>0</v>
      </c>
      <c r="FL576" s="21">
        <f t="shared" si="362"/>
        <v>0</v>
      </c>
      <c r="FM576" s="21">
        <f t="shared" si="363"/>
        <v>0</v>
      </c>
      <c r="FN576" s="21">
        <f t="shared" si="364"/>
        <v>0</v>
      </c>
      <c r="FO576" s="21">
        <f t="shared" si="365"/>
        <v>0</v>
      </c>
      <c r="FP576" s="21">
        <f t="shared" si="366"/>
        <v>0</v>
      </c>
      <c r="FQ576" s="21">
        <f t="shared" si="367"/>
        <v>0</v>
      </c>
      <c r="FR576" s="21">
        <f t="shared" si="368"/>
        <v>0</v>
      </c>
      <c r="FS576" s="21">
        <f t="shared" si="147"/>
        <v>0</v>
      </c>
      <c r="FT576" s="21">
        <f t="shared" si="147"/>
        <v>0</v>
      </c>
      <c r="FU576" s="21">
        <f t="shared" si="369"/>
        <v>0</v>
      </c>
      <c r="FV576" s="21">
        <f t="shared" si="148"/>
        <v>0</v>
      </c>
      <c r="FW576" s="21">
        <f t="shared" si="148"/>
        <v>0</v>
      </c>
      <c r="FX576" s="23"/>
      <c r="FY576" s="23"/>
      <c r="FZ576" s="23"/>
      <c r="GA576" s="21">
        <f t="shared" si="371"/>
        <v>0</v>
      </c>
      <c r="GB576" s="21">
        <f t="shared" si="372"/>
        <v>0</v>
      </c>
      <c r="GC576" s="21">
        <f t="shared" si="373"/>
        <v>0</v>
      </c>
      <c r="GD576" s="21">
        <f t="shared" si="374"/>
        <v>0</v>
      </c>
      <c r="GE576" s="21">
        <f t="shared" si="375"/>
        <v>0</v>
      </c>
      <c r="GF576" s="21">
        <f t="shared" si="376"/>
        <v>0</v>
      </c>
      <c r="GG576" s="21">
        <f t="shared" si="377"/>
        <v>0</v>
      </c>
      <c r="GH576" s="21">
        <f t="shared" si="378"/>
        <v>0</v>
      </c>
      <c r="GI576" s="21">
        <f t="shared" si="379"/>
        <v>0</v>
      </c>
      <c r="GJ576" s="21">
        <f t="shared" si="380"/>
        <v>0</v>
      </c>
      <c r="GK576" s="21">
        <f t="shared" si="381"/>
        <v>0</v>
      </c>
      <c r="GL576" s="21">
        <f t="shared" si="382"/>
        <v>0</v>
      </c>
      <c r="GM576" s="21">
        <f t="shared" si="383"/>
        <v>0</v>
      </c>
      <c r="GN576" s="21">
        <f t="shared" si="150"/>
        <v>0</v>
      </c>
      <c r="GO576" s="21">
        <f t="shared" si="150"/>
        <v>0</v>
      </c>
      <c r="GP576" s="21">
        <f t="shared" si="384"/>
        <v>0</v>
      </c>
      <c r="GQ576" s="21">
        <f t="shared" si="151"/>
        <v>0</v>
      </c>
      <c r="GR576" s="21">
        <f t="shared" si="151"/>
        <v>0</v>
      </c>
      <c r="GS576" s="23"/>
      <c r="GT576" s="23"/>
      <c r="GU576" s="23"/>
      <c r="GV576" s="21">
        <f t="shared" si="385"/>
        <v>0</v>
      </c>
      <c r="GW576" s="21">
        <f t="shared" si="386"/>
        <v>0</v>
      </c>
      <c r="GX576" s="21">
        <f t="shared" si="387"/>
        <v>0</v>
      </c>
      <c r="GY576" s="21">
        <f t="shared" si="388"/>
        <v>0</v>
      </c>
      <c r="GZ576" s="21">
        <f t="shared" si="389"/>
        <v>0</v>
      </c>
      <c r="HA576" s="21">
        <f t="shared" si="390"/>
        <v>0</v>
      </c>
      <c r="HB576" s="21">
        <f t="shared" si="391"/>
        <v>0</v>
      </c>
      <c r="HC576" s="21">
        <f t="shared" si="392"/>
        <v>0</v>
      </c>
      <c r="HD576" s="21">
        <f t="shared" si="393"/>
        <v>0</v>
      </c>
      <c r="HE576" s="21">
        <f t="shared" si="394"/>
        <v>0</v>
      </c>
      <c r="HF576" s="21">
        <f t="shared" si="395"/>
        <v>0</v>
      </c>
      <c r="HG576" s="21">
        <f t="shared" si="396"/>
        <v>0</v>
      </c>
      <c r="HH576" s="21">
        <f t="shared" si="397"/>
        <v>0</v>
      </c>
      <c r="HI576" s="21">
        <f t="shared" si="152"/>
        <v>0</v>
      </c>
      <c r="HJ576" s="21">
        <f t="shared" si="152"/>
        <v>0</v>
      </c>
      <c r="HK576" s="21">
        <f t="shared" si="398"/>
        <v>0</v>
      </c>
      <c r="HL576" s="21">
        <f t="shared" si="153"/>
        <v>0</v>
      </c>
      <c r="HM576" s="21">
        <f t="shared" si="153"/>
        <v>0</v>
      </c>
      <c r="HN576" s="23"/>
      <c r="HO576" s="23"/>
      <c r="HP576" s="23"/>
      <c r="HQ576" s="21">
        <f t="shared" si="399"/>
        <v>0</v>
      </c>
      <c r="HR576" s="21">
        <f t="shared" si="400"/>
        <v>0</v>
      </c>
      <c r="HS576" s="21">
        <f t="shared" si="401"/>
        <v>0</v>
      </c>
      <c r="HT576" s="21">
        <f t="shared" si="402"/>
        <v>0</v>
      </c>
      <c r="HU576" s="21">
        <f t="shared" si="403"/>
        <v>0</v>
      </c>
      <c r="HV576" s="21">
        <f t="shared" si="404"/>
        <v>0</v>
      </c>
      <c r="HW576" s="21">
        <f t="shared" si="405"/>
        <v>0</v>
      </c>
      <c r="HX576" s="21">
        <f t="shared" si="406"/>
        <v>0</v>
      </c>
      <c r="HY576" s="21">
        <f t="shared" si="407"/>
        <v>0</v>
      </c>
      <c r="HZ576" s="21">
        <f t="shared" si="408"/>
        <v>0</v>
      </c>
      <c r="IA576" s="21">
        <f t="shared" si="409"/>
        <v>0</v>
      </c>
      <c r="IB576" s="21">
        <f t="shared" si="410"/>
        <v>0</v>
      </c>
      <c r="IC576" s="21">
        <f t="shared" si="411"/>
        <v>0</v>
      </c>
      <c r="ID576" s="21">
        <f t="shared" si="154"/>
        <v>0</v>
      </c>
      <c r="IE576" s="21">
        <f t="shared" si="154"/>
        <v>0</v>
      </c>
      <c r="IF576" s="21">
        <f t="shared" si="412"/>
        <v>0</v>
      </c>
      <c r="IG576" s="21">
        <f t="shared" si="155"/>
        <v>0</v>
      </c>
      <c r="IH576" s="21">
        <f t="shared" si="155"/>
        <v>0</v>
      </c>
      <c r="II576" s="23"/>
      <c r="IJ576" s="23"/>
      <c r="IK576" s="23"/>
      <c r="IL576" s="21">
        <f t="shared" si="413"/>
        <v>0</v>
      </c>
      <c r="IM576" s="21">
        <f t="shared" si="414"/>
        <v>0</v>
      </c>
      <c r="IN576" s="21">
        <f t="shared" si="415"/>
        <v>0</v>
      </c>
      <c r="IO576" s="21">
        <f t="shared" si="416"/>
        <v>0</v>
      </c>
      <c r="IP576" s="21">
        <f t="shared" si="417"/>
        <v>0</v>
      </c>
      <c r="IQ576" s="21">
        <f t="shared" si="418"/>
        <v>0</v>
      </c>
      <c r="IR576" s="21">
        <f t="shared" si="419"/>
        <v>0</v>
      </c>
      <c r="IS576" s="21">
        <f t="shared" si="420"/>
        <v>0</v>
      </c>
      <c r="IT576" s="21">
        <f t="shared" si="421"/>
        <v>0</v>
      </c>
      <c r="IU576" s="21">
        <f t="shared" si="422"/>
        <v>0</v>
      </c>
      <c r="IV576" s="21">
        <f t="shared" si="423"/>
        <v>0</v>
      </c>
      <c r="IW576" s="21">
        <f t="shared" si="424"/>
        <v>0</v>
      </c>
      <c r="IX576" s="21">
        <f t="shared" si="425"/>
        <v>0</v>
      </c>
      <c r="IY576" s="21">
        <f t="shared" si="156"/>
        <v>0</v>
      </c>
      <c r="IZ576" s="21">
        <f t="shared" si="156"/>
        <v>0</v>
      </c>
      <c r="JA576" s="21">
        <f t="shared" si="426"/>
        <v>0</v>
      </c>
      <c r="JB576" s="21">
        <f t="shared" si="157"/>
        <v>0</v>
      </c>
      <c r="JC576" s="21">
        <f t="shared" si="157"/>
        <v>0</v>
      </c>
      <c r="JD576" s="23"/>
      <c r="JE576" s="23"/>
      <c r="JF576" s="23"/>
      <c r="JG576" s="21">
        <f t="shared" si="427"/>
        <v>0</v>
      </c>
      <c r="JH576" s="21">
        <f t="shared" si="428"/>
        <v>0</v>
      </c>
      <c r="JI576" s="21">
        <f t="shared" si="429"/>
        <v>0</v>
      </c>
      <c r="JJ576" s="21">
        <f t="shared" si="430"/>
        <v>0</v>
      </c>
      <c r="JK576" s="21">
        <f t="shared" si="431"/>
        <v>0</v>
      </c>
      <c r="JL576" s="21">
        <f t="shared" si="432"/>
        <v>0</v>
      </c>
      <c r="JM576" s="21">
        <f t="shared" si="433"/>
        <v>0</v>
      </c>
      <c r="JN576" s="21">
        <f t="shared" si="434"/>
        <v>0</v>
      </c>
      <c r="JO576" s="21">
        <f t="shared" si="435"/>
        <v>0</v>
      </c>
      <c r="JP576" s="21">
        <f t="shared" si="436"/>
        <v>0</v>
      </c>
      <c r="JQ576" s="21">
        <f t="shared" si="437"/>
        <v>0</v>
      </c>
      <c r="JR576" s="21">
        <f t="shared" si="438"/>
        <v>0</v>
      </c>
      <c r="JS576" s="21">
        <f t="shared" si="439"/>
        <v>0</v>
      </c>
      <c r="JT576" s="21">
        <f t="shared" si="158"/>
        <v>0</v>
      </c>
      <c r="JU576" s="21">
        <f t="shared" si="158"/>
        <v>0</v>
      </c>
      <c r="JV576" s="21">
        <f t="shared" si="440"/>
        <v>0</v>
      </c>
      <c r="JW576" s="21">
        <f t="shared" si="159"/>
        <v>0</v>
      </c>
      <c r="JX576" s="21">
        <f t="shared" si="159"/>
        <v>0</v>
      </c>
      <c r="JY576" s="23"/>
      <c r="JZ576" s="23"/>
      <c r="KA576" s="23"/>
      <c r="KB576" s="21">
        <f t="shared" si="441"/>
        <v>0</v>
      </c>
      <c r="KC576" s="21">
        <f t="shared" si="442"/>
        <v>0</v>
      </c>
      <c r="KD576" s="21">
        <f t="shared" si="443"/>
        <v>0</v>
      </c>
      <c r="KE576" s="21">
        <f t="shared" si="444"/>
        <v>0</v>
      </c>
      <c r="KF576" s="21">
        <f t="shared" si="445"/>
        <v>0</v>
      </c>
      <c r="KG576" s="21">
        <f t="shared" si="446"/>
        <v>0</v>
      </c>
      <c r="KH576" s="21">
        <f t="shared" si="447"/>
        <v>0</v>
      </c>
      <c r="KI576" s="21">
        <f t="shared" si="448"/>
        <v>0</v>
      </c>
      <c r="KJ576" s="21">
        <f t="shared" si="449"/>
        <v>0</v>
      </c>
      <c r="KK576" s="21">
        <f t="shared" si="450"/>
        <v>0</v>
      </c>
      <c r="KL576" s="21">
        <f t="shared" si="451"/>
        <v>0</v>
      </c>
      <c r="KM576" s="21">
        <f t="shared" si="452"/>
        <v>0</v>
      </c>
      <c r="KN576" s="21">
        <f t="shared" si="453"/>
        <v>0</v>
      </c>
      <c r="KO576" s="21">
        <f t="shared" si="160"/>
        <v>0</v>
      </c>
      <c r="KP576" s="21">
        <f t="shared" si="160"/>
        <v>0</v>
      </c>
      <c r="KQ576" s="21">
        <f t="shared" si="454"/>
        <v>0</v>
      </c>
      <c r="KR576" s="21">
        <f t="shared" si="161"/>
        <v>0</v>
      </c>
      <c r="KS576" s="21">
        <f t="shared" si="161"/>
        <v>0</v>
      </c>
      <c r="KT576" s="23"/>
      <c r="KU576" s="23"/>
      <c r="KV576" s="23"/>
      <c r="KW576" s="21">
        <f t="shared" si="455"/>
        <v>0</v>
      </c>
      <c r="KX576" s="21">
        <f t="shared" si="456"/>
        <v>0</v>
      </c>
      <c r="KY576" s="21">
        <f t="shared" si="457"/>
        <v>0</v>
      </c>
      <c r="KZ576" s="21">
        <f t="shared" si="458"/>
        <v>0</v>
      </c>
      <c r="LA576" s="21">
        <f t="shared" si="459"/>
        <v>0</v>
      </c>
      <c r="LB576" s="21">
        <f t="shared" si="460"/>
        <v>0</v>
      </c>
      <c r="LC576" s="21">
        <f t="shared" si="461"/>
        <v>0</v>
      </c>
      <c r="LD576" s="21">
        <f t="shared" si="462"/>
        <v>0</v>
      </c>
      <c r="LE576" s="21">
        <f t="shared" si="463"/>
        <v>0</v>
      </c>
      <c r="LF576" s="21">
        <f t="shared" si="464"/>
        <v>0</v>
      </c>
      <c r="LG576" s="21">
        <f t="shared" si="465"/>
        <v>0</v>
      </c>
      <c r="LH576" s="21">
        <f t="shared" si="466"/>
        <v>0</v>
      </c>
      <c r="LI576" s="21">
        <f t="shared" si="467"/>
        <v>0</v>
      </c>
      <c r="LJ576" s="21">
        <f t="shared" si="162"/>
        <v>0</v>
      </c>
      <c r="LK576" s="21">
        <f t="shared" si="162"/>
        <v>0</v>
      </c>
      <c r="LL576" s="21">
        <f t="shared" si="468"/>
        <v>0</v>
      </c>
      <c r="LM576" s="21">
        <f t="shared" si="163"/>
        <v>0</v>
      </c>
      <c r="LN576" s="21">
        <f t="shared" si="163"/>
        <v>0</v>
      </c>
      <c r="LO576" s="23"/>
      <c r="LP576" s="23"/>
      <c r="LQ576" s="23"/>
      <c r="LR576" s="21">
        <f t="shared" si="469"/>
        <v>0</v>
      </c>
      <c r="LS576" s="21">
        <f t="shared" si="470"/>
        <v>0</v>
      </c>
      <c r="LT576" s="21">
        <f t="shared" si="471"/>
        <v>0</v>
      </c>
      <c r="LU576" s="21">
        <f t="shared" si="472"/>
        <v>0</v>
      </c>
      <c r="LV576" s="21">
        <f t="shared" si="473"/>
        <v>0</v>
      </c>
      <c r="LW576" s="21">
        <f t="shared" si="474"/>
        <v>0</v>
      </c>
      <c r="LX576" s="21">
        <f t="shared" si="475"/>
        <v>0</v>
      </c>
      <c r="LY576" s="21">
        <f t="shared" si="476"/>
        <v>0</v>
      </c>
      <c r="LZ576" s="21">
        <f t="shared" si="477"/>
        <v>0</v>
      </c>
      <c r="MA576" s="21">
        <f t="shared" si="478"/>
        <v>0</v>
      </c>
      <c r="MB576" s="21">
        <f t="shared" si="479"/>
        <v>0</v>
      </c>
      <c r="MC576" s="21">
        <f t="shared" si="480"/>
        <v>0</v>
      </c>
      <c r="MD576" s="21">
        <f t="shared" si="481"/>
        <v>0</v>
      </c>
      <c r="ME576" s="21">
        <f t="shared" si="164"/>
        <v>0</v>
      </c>
      <c r="MF576" s="21">
        <f t="shared" si="164"/>
        <v>0</v>
      </c>
      <c r="MG576" s="21">
        <f t="shared" si="482"/>
        <v>0</v>
      </c>
      <c r="MH576" s="21">
        <f t="shared" si="165"/>
        <v>0</v>
      </c>
      <c r="MI576" s="21">
        <f t="shared" si="165"/>
        <v>0</v>
      </c>
      <c r="MJ576" s="23"/>
      <c r="MK576" s="23"/>
      <c r="ML576" s="23"/>
      <c r="MM576" s="21">
        <f t="shared" si="483"/>
        <v>0</v>
      </c>
      <c r="MN576" s="21">
        <f t="shared" si="484"/>
        <v>0</v>
      </c>
      <c r="MO576" s="21">
        <f t="shared" si="485"/>
        <v>0</v>
      </c>
      <c r="MP576" s="21">
        <f t="shared" si="486"/>
        <v>0</v>
      </c>
      <c r="MQ576" s="21">
        <f t="shared" si="487"/>
        <v>0</v>
      </c>
      <c r="MR576" s="21">
        <f t="shared" si="488"/>
        <v>0</v>
      </c>
      <c r="MS576" s="21">
        <f t="shared" si="489"/>
        <v>0</v>
      </c>
      <c r="MT576" s="21">
        <f t="shared" si="490"/>
        <v>0</v>
      </c>
      <c r="MU576" s="21">
        <f t="shared" si="491"/>
        <v>0</v>
      </c>
      <c r="MV576" s="21">
        <f t="shared" si="492"/>
        <v>0</v>
      </c>
      <c r="MW576" s="21">
        <f t="shared" si="493"/>
        <v>0</v>
      </c>
      <c r="MX576" s="21">
        <f t="shared" si="494"/>
        <v>0</v>
      </c>
      <c r="MY576" s="21">
        <f t="shared" si="495"/>
        <v>0</v>
      </c>
      <c r="MZ576" s="21">
        <f t="shared" si="166"/>
        <v>0</v>
      </c>
      <c r="NA576" s="21">
        <f t="shared" si="166"/>
        <v>0</v>
      </c>
      <c r="NB576" s="21">
        <f t="shared" si="496"/>
        <v>0</v>
      </c>
      <c r="NC576" s="21">
        <f t="shared" si="167"/>
        <v>0</v>
      </c>
      <c r="ND576" s="21">
        <f t="shared" si="167"/>
        <v>0</v>
      </c>
      <c r="NE576" s="23"/>
      <c r="NF576" s="23"/>
      <c r="NG576" s="23"/>
      <c r="NH576" s="21">
        <f t="shared" si="497"/>
        <v>0</v>
      </c>
      <c r="NI576" s="21">
        <f t="shared" si="498"/>
        <v>0</v>
      </c>
      <c r="NJ576" s="21">
        <f t="shared" si="499"/>
        <v>0</v>
      </c>
      <c r="NK576" s="21">
        <f t="shared" si="500"/>
        <v>0</v>
      </c>
      <c r="NL576" s="21">
        <f t="shared" si="501"/>
        <v>0</v>
      </c>
      <c r="NM576" s="21">
        <f t="shared" si="502"/>
        <v>0</v>
      </c>
      <c r="NN576" s="21">
        <f t="shared" si="503"/>
        <v>0</v>
      </c>
      <c r="NO576" s="21">
        <f t="shared" si="504"/>
        <v>0</v>
      </c>
      <c r="NP576" s="21">
        <f t="shared" si="505"/>
        <v>0</v>
      </c>
      <c r="NQ576" s="21">
        <f t="shared" si="506"/>
        <v>0</v>
      </c>
      <c r="NR576" s="21">
        <f t="shared" si="507"/>
        <v>0</v>
      </c>
      <c r="NS576" s="21">
        <f t="shared" si="508"/>
        <v>0</v>
      </c>
      <c r="NT576" s="21">
        <f t="shared" si="509"/>
        <v>0</v>
      </c>
      <c r="NU576" s="21">
        <f t="shared" si="168"/>
        <v>0</v>
      </c>
      <c r="NV576" s="21">
        <f t="shared" si="168"/>
        <v>0</v>
      </c>
      <c r="NW576" s="21">
        <f t="shared" si="510"/>
        <v>0</v>
      </c>
      <c r="NX576" s="21">
        <f t="shared" si="169"/>
        <v>0</v>
      </c>
      <c r="NY576" s="21">
        <f t="shared" si="169"/>
        <v>0</v>
      </c>
      <c r="NZ576" s="23"/>
      <c r="OA576" s="23"/>
      <c r="OB576" s="23"/>
      <c r="OC576" s="21">
        <f t="shared" si="511"/>
        <v>0</v>
      </c>
      <c r="OD576" s="21">
        <f t="shared" si="512"/>
        <v>0</v>
      </c>
      <c r="OE576" s="21">
        <f t="shared" si="513"/>
        <v>0</v>
      </c>
      <c r="OF576" s="21">
        <f t="shared" si="514"/>
        <v>0</v>
      </c>
      <c r="OG576" s="21">
        <f t="shared" si="515"/>
        <v>0</v>
      </c>
      <c r="OH576" s="21">
        <f t="shared" si="516"/>
        <v>0</v>
      </c>
      <c r="OI576" s="21">
        <f t="shared" si="517"/>
        <v>0</v>
      </c>
      <c r="OJ576" s="21">
        <f t="shared" si="518"/>
        <v>0</v>
      </c>
      <c r="OK576" s="21">
        <f t="shared" si="519"/>
        <v>0</v>
      </c>
      <c r="OL576" s="21">
        <f t="shared" si="520"/>
        <v>0</v>
      </c>
      <c r="OM576" s="21">
        <f t="shared" si="521"/>
        <v>0</v>
      </c>
      <c r="ON576" s="21">
        <f t="shared" si="522"/>
        <v>0</v>
      </c>
      <c r="OO576" s="21">
        <f t="shared" si="523"/>
        <v>0</v>
      </c>
      <c r="OP576" s="21">
        <f t="shared" si="170"/>
        <v>0</v>
      </c>
      <c r="OQ576" s="21">
        <f t="shared" si="170"/>
        <v>0</v>
      </c>
      <c r="OR576" s="21">
        <f t="shared" si="524"/>
        <v>0</v>
      </c>
      <c r="OS576" s="21">
        <f t="shared" si="171"/>
        <v>0</v>
      </c>
      <c r="OT576" s="21">
        <f t="shared" si="171"/>
        <v>0</v>
      </c>
      <c r="OU576" s="23"/>
      <c r="OV576" s="23"/>
      <c r="OW576" s="23"/>
      <c r="OX576" s="21">
        <f t="shared" si="525"/>
        <v>0</v>
      </c>
      <c r="OY576" s="21">
        <f t="shared" si="526"/>
        <v>0</v>
      </c>
      <c r="OZ576" s="21">
        <f t="shared" si="527"/>
        <v>0</v>
      </c>
      <c r="PA576" s="21">
        <f t="shared" si="528"/>
        <v>0</v>
      </c>
      <c r="PB576" s="21">
        <f t="shared" si="529"/>
        <v>0</v>
      </c>
      <c r="PC576" s="21">
        <f t="shared" si="530"/>
        <v>0</v>
      </c>
      <c r="PD576" s="21">
        <f t="shared" si="531"/>
        <v>0</v>
      </c>
      <c r="PE576" s="21">
        <f t="shared" si="532"/>
        <v>0</v>
      </c>
      <c r="PF576" s="21">
        <f t="shared" si="533"/>
        <v>0</v>
      </c>
      <c r="PG576" s="21">
        <f t="shared" si="534"/>
        <v>0</v>
      </c>
      <c r="PH576" s="21">
        <f t="shared" si="535"/>
        <v>0</v>
      </c>
      <c r="PI576" s="21">
        <f t="shared" si="536"/>
        <v>0</v>
      </c>
      <c r="PJ576" s="21">
        <f t="shared" si="537"/>
        <v>0</v>
      </c>
      <c r="PK576" s="21">
        <f t="shared" si="172"/>
        <v>0</v>
      </c>
      <c r="PL576" s="21">
        <f t="shared" si="172"/>
        <v>0</v>
      </c>
      <c r="PM576" s="21">
        <f t="shared" si="538"/>
        <v>0</v>
      </c>
      <c r="PN576" s="21">
        <f t="shared" si="173"/>
        <v>0</v>
      </c>
      <c r="PO576" s="21">
        <f t="shared" si="173"/>
        <v>0</v>
      </c>
      <c r="PP576" s="23"/>
      <c r="PQ576" s="23"/>
      <c r="PR576" s="23"/>
      <c r="PS576" s="21">
        <f t="shared" si="539"/>
        <v>0</v>
      </c>
      <c r="PT576" s="21">
        <f t="shared" si="540"/>
        <v>0</v>
      </c>
      <c r="PU576" s="21">
        <f t="shared" si="541"/>
        <v>0</v>
      </c>
      <c r="PV576" s="21">
        <f t="shared" si="542"/>
        <v>0</v>
      </c>
      <c r="PW576" s="21">
        <f t="shared" si="543"/>
        <v>0</v>
      </c>
      <c r="PX576" s="21">
        <f t="shared" si="544"/>
        <v>0</v>
      </c>
      <c r="PY576" s="21">
        <f t="shared" si="545"/>
        <v>0</v>
      </c>
      <c r="PZ576" s="21">
        <f t="shared" si="546"/>
        <v>0</v>
      </c>
      <c r="QA576" s="21">
        <f t="shared" si="547"/>
        <v>0</v>
      </c>
      <c r="QB576" s="21">
        <f t="shared" si="548"/>
        <v>0</v>
      </c>
      <c r="QC576" s="21">
        <f t="shared" si="549"/>
        <v>0</v>
      </c>
      <c r="QD576" s="21">
        <f t="shared" si="550"/>
        <v>0</v>
      </c>
      <c r="QE576" s="21">
        <f t="shared" si="551"/>
        <v>0</v>
      </c>
      <c r="QF576" s="21">
        <f t="shared" si="174"/>
        <v>0</v>
      </c>
      <c r="QG576" s="21">
        <f t="shared" si="174"/>
        <v>0</v>
      </c>
      <c r="QH576" s="21">
        <f t="shared" si="552"/>
        <v>0</v>
      </c>
      <c r="QI576" s="21">
        <f t="shared" si="175"/>
        <v>0</v>
      </c>
      <c r="QJ576" s="21">
        <f t="shared" si="175"/>
        <v>0</v>
      </c>
      <c r="QK576" s="23"/>
      <c r="QL576" s="23"/>
      <c r="QM576" s="23"/>
      <c r="QN576" s="21">
        <f t="shared" si="553"/>
        <v>0</v>
      </c>
      <c r="QO576" s="21">
        <f t="shared" si="554"/>
        <v>0</v>
      </c>
      <c r="QP576" s="21">
        <f t="shared" si="555"/>
        <v>0</v>
      </c>
      <c r="QQ576" s="21">
        <f t="shared" si="556"/>
        <v>0</v>
      </c>
      <c r="QR576" s="21">
        <f t="shared" si="557"/>
        <v>0</v>
      </c>
      <c r="QS576" s="21">
        <f t="shared" si="558"/>
        <v>0</v>
      </c>
      <c r="QT576" s="21">
        <f t="shared" si="559"/>
        <v>0</v>
      </c>
      <c r="QU576" s="21">
        <f t="shared" si="560"/>
        <v>0</v>
      </c>
      <c r="QV576" s="21">
        <f t="shared" si="561"/>
        <v>0</v>
      </c>
      <c r="QW576" s="21">
        <f t="shared" si="562"/>
        <v>0</v>
      </c>
      <c r="QX576" s="21">
        <f t="shared" si="563"/>
        <v>0</v>
      </c>
      <c r="QY576" s="21">
        <f t="shared" si="564"/>
        <v>0</v>
      </c>
      <c r="QZ576" s="21">
        <f t="shared" si="565"/>
        <v>0</v>
      </c>
      <c r="RA576" s="21">
        <f t="shared" si="176"/>
        <v>0</v>
      </c>
      <c r="RB576" s="21">
        <f t="shared" si="176"/>
        <v>0</v>
      </c>
      <c r="RC576" s="21">
        <f t="shared" si="566"/>
        <v>0</v>
      </c>
      <c r="RD576" s="21">
        <f t="shared" si="177"/>
        <v>0</v>
      </c>
      <c r="RE576" s="21">
        <f t="shared" si="177"/>
        <v>0</v>
      </c>
      <c r="RF576" s="23"/>
      <c r="RG576" s="23"/>
      <c r="RH576" s="23"/>
      <c r="RI576" s="21">
        <f t="shared" si="567"/>
        <v>0</v>
      </c>
      <c r="RJ576" s="21">
        <f t="shared" si="568"/>
        <v>0</v>
      </c>
      <c r="RK576" s="21">
        <f t="shared" si="569"/>
        <v>0</v>
      </c>
      <c r="RL576" s="21">
        <f t="shared" si="570"/>
        <v>0</v>
      </c>
      <c r="RM576" s="21">
        <f t="shared" si="571"/>
        <v>0</v>
      </c>
      <c r="RN576" s="21">
        <f t="shared" si="572"/>
        <v>0</v>
      </c>
      <c r="RO576" s="21">
        <f t="shared" si="573"/>
        <v>0</v>
      </c>
      <c r="RP576" s="21">
        <f t="shared" si="574"/>
        <v>0</v>
      </c>
      <c r="RQ576" s="21">
        <f t="shared" si="575"/>
        <v>0</v>
      </c>
      <c r="RR576" s="21">
        <f t="shared" si="576"/>
        <v>0</v>
      </c>
      <c r="RS576" s="21">
        <f t="shared" si="577"/>
        <v>0</v>
      </c>
      <c r="RT576" s="21">
        <f t="shared" si="578"/>
        <v>0</v>
      </c>
      <c r="RU576" s="21">
        <f t="shared" si="579"/>
        <v>0</v>
      </c>
      <c r="RV576" s="21">
        <f t="shared" si="178"/>
        <v>0</v>
      </c>
      <c r="RW576" s="21">
        <f t="shared" si="178"/>
        <v>0</v>
      </c>
      <c r="RX576" s="21">
        <f t="shared" si="580"/>
        <v>0</v>
      </c>
      <c r="RY576" s="21">
        <f t="shared" si="179"/>
        <v>0</v>
      </c>
      <c r="RZ576" s="21">
        <f t="shared" si="179"/>
        <v>0</v>
      </c>
      <c r="SA576" s="23"/>
      <c r="SB576" s="23"/>
      <c r="SC576" s="23"/>
      <c r="SD576" s="21">
        <f t="shared" si="581"/>
        <v>0</v>
      </c>
      <c r="SE576" s="21">
        <f t="shared" si="582"/>
        <v>0</v>
      </c>
      <c r="SF576" s="21">
        <f t="shared" si="583"/>
        <v>0</v>
      </c>
      <c r="SG576" s="21">
        <f t="shared" si="584"/>
        <v>0</v>
      </c>
      <c r="SH576" s="21">
        <f t="shared" si="585"/>
        <v>0</v>
      </c>
      <c r="SI576" s="21">
        <f t="shared" si="586"/>
        <v>0</v>
      </c>
      <c r="SJ576" s="21">
        <f t="shared" si="587"/>
        <v>0</v>
      </c>
      <c r="SK576" s="21">
        <f t="shared" si="588"/>
        <v>0</v>
      </c>
      <c r="SL576" s="21">
        <f t="shared" si="589"/>
        <v>0</v>
      </c>
      <c r="SM576" s="21">
        <f t="shared" si="590"/>
        <v>0</v>
      </c>
      <c r="SN576" s="21">
        <f t="shared" si="591"/>
        <v>0</v>
      </c>
      <c r="SO576" s="21">
        <f t="shared" si="592"/>
        <v>0</v>
      </c>
      <c r="SP576" s="21">
        <f t="shared" si="593"/>
        <v>0</v>
      </c>
      <c r="SQ576" s="21">
        <f t="shared" si="180"/>
        <v>0</v>
      </c>
      <c r="SR576" s="21">
        <f t="shared" si="180"/>
        <v>0</v>
      </c>
      <c r="SS576" s="21">
        <f t="shared" si="594"/>
        <v>0</v>
      </c>
      <c r="ST576" s="21">
        <f t="shared" si="181"/>
        <v>0</v>
      </c>
      <c r="SU576" s="21">
        <f t="shared" si="181"/>
        <v>0</v>
      </c>
      <c r="SV576" s="23"/>
      <c r="SW576" s="23"/>
      <c r="SX576" s="23"/>
      <c r="SY576" s="21">
        <f t="shared" si="596"/>
        <v>0</v>
      </c>
      <c r="SZ576" s="21">
        <f t="shared" si="597"/>
        <v>0</v>
      </c>
      <c r="TA576" s="21">
        <f t="shared" si="598"/>
        <v>0</v>
      </c>
      <c r="TB576" s="21">
        <f t="shared" si="599"/>
        <v>0</v>
      </c>
      <c r="TC576" s="21">
        <f t="shared" si="600"/>
        <v>0</v>
      </c>
      <c r="TD576" s="21">
        <f t="shared" si="601"/>
        <v>0</v>
      </c>
      <c r="TE576" s="21">
        <f t="shared" si="602"/>
        <v>0</v>
      </c>
      <c r="TF576" s="21">
        <f t="shared" si="603"/>
        <v>0</v>
      </c>
      <c r="TG576" s="21">
        <f t="shared" si="604"/>
        <v>0</v>
      </c>
      <c r="TH576" s="21">
        <f t="shared" si="605"/>
        <v>0</v>
      </c>
      <c r="TI576" s="21">
        <f t="shared" si="606"/>
        <v>0</v>
      </c>
      <c r="TJ576" s="21">
        <f t="shared" si="607"/>
        <v>0</v>
      </c>
      <c r="TK576" s="21">
        <f t="shared" si="608"/>
        <v>0</v>
      </c>
      <c r="TL576" s="21">
        <f t="shared" si="182"/>
        <v>0</v>
      </c>
      <c r="TM576" s="21">
        <f t="shared" si="182"/>
        <v>0</v>
      </c>
      <c r="TN576" s="21">
        <f t="shared" si="609"/>
        <v>0</v>
      </c>
      <c r="TO576" s="21">
        <f t="shared" si="183"/>
        <v>0</v>
      </c>
      <c r="TP576" s="21">
        <f t="shared" si="183"/>
        <v>0</v>
      </c>
      <c r="TQ576" s="23"/>
      <c r="TR576" s="23"/>
      <c r="TS576" s="23"/>
      <c r="TT576" s="21">
        <f t="shared" si="610"/>
        <v>0</v>
      </c>
      <c r="TU576" s="21">
        <f t="shared" si="611"/>
        <v>0</v>
      </c>
      <c r="TV576" s="21">
        <f t="shared" si="612"/>
        <v>0</v>
      </c>
      <c r="TW576" s="21">
        <f t="shared" si="613"/>
        <v>0</v>
      </c>
      <c r="TX576" s="21">
        <f t="shared" si="614"/>
        <v>0</v>
      </c>
      <c r="TY576" s="21">
        <f t="shared" si="615"/>
        <v>0</v>
      </c>
      <c r="TZ576" s="21">
        <f t="shared" si="616"/>
        <v>0</v>
      </c>
      <c r="UA576" s="21">
        <f t="shared" si="617"/>
        <v>0</v>
      </c>
      <c r="UB576" s="21">
        <f t="shared" si="618"/>
        <v>0</v>
      </c>
      <c r="UC576" s="21">
        <f t="shared" si="619"/>
        <v>0</v>
      </c>
      <c r="UD576" s="21">
        <f t="shared" si="620"/>
        <v>0</v>
      </c>
      <c r="UE576" s="21">
        <f t="shared" si="621"/>
        <v>0</v>
      </c>
      <c r="UF576" s="21">
        <f t="shared" si="622"/>
        <v>0</v>
      </c>
      <c r="UG576" s="21">
        <f t="shared" si="184"/>
        <v>0</v>
      </c>
      <c r="UH576" s="21">
        <f t="shared" si="184"/>
        <v>0</v>
      </c>
      <c r="UI576" s="21">
        <f t="shared" si="623"/>
        <v>0</v>
      </c>
      <c r="UJ576" s="21">
        <f t="shared" si="185"/>
        <v>0</v>
      </c>
      <c r="UK576" s="21">
        <f t="shared" si="185"/>
        <v>0</v>
      </c>
      <c r="UL576" s="23"/>
      <c r="UM576" s="23"/>
      <c r="UN576" s="23"/>
      <c r="UO576" s="21">
        <f t="shared" si="624"/>
        <v>0</v>
      </c>
      <c r="UP576" s="21">
        <f t="shared" si="625"/>
        <v>0</v>
      </c>
      <c r="UQ576" s="21">
        <f t="shared" si="626"/>
        <v>0</v>
      </c>
      <c r="UR576" s="21">
        <f t="shared" si="627"/>
        <v>0</v>
      </c>
      <c r="US576" s="21">
        <f t="shared" si="628"/>
        <v>0</v>
      </c>
      <c r="UT576" s="21">
        <f t="shared" si="629"/>
        <v>0</v>
      </c>
      <c r="UU576" s="21">
        <f t="shared" si="630"/>
        <v>0</v>
      </c>
      <c r="UV576" s="21">
        <f t="shared" si="631"/>
        <v>0</v>
      </c>
      <c r="UW576" s="21">
        <f t="shared" si="632"/>
        <v>0</v>
      </c>
      <c r="UX576" s="21">
        <f t="shared" si="633"/>
        <v>0</v>
      </c>
      <c r="UY576" s="21">
        <f t="shared" si="634"/>
        <v>0</v>
      </c>
      <c r="UZ576" s="21">
        <f t="shared" si="635"/>
        <v>0</v>
      </c>
      <c r="VA576" s="21">
        <f t="shared" si="636"/>
        <v>0</v>
      </c>
      <c r="VB576" s="21">
        <f t="shared" si="186"/>
        <v>0</v>
      </c>
      <c r="VC576" s="21">
        <f t="shared" si="186"/>
        <v>0</v>
      </c>
      <c r="VD576" s="21">
        <f t="shared" si="637"/>
        <v>0</v>
      </c>
      <c r="VE576" s="21">
        <f t="shared" si="187"/>
        <v>0</v>
      </c>
      <c r="VF576" s="21">
        <f t="shared" si="187"/>
        <v>0</v>
      </c>
      <c r="VG576" s="23"/>
      <c r="VH576" s="23"/>
      <c r="VI576" s="23"/>
      <c r="VJ576" s="21">
        <f t="shared" si="639"/>
        <v>0</v>
      </c>
      <c r="VK576" s="21">
        <f t="shared" si="640"/>
        <v>0</v>
      </c>
      <c r="VL576" s="21">
        <f t="shared" si="641"/>
        <v>0</v>
      </c>
      <c r="VM576" s="21">
        <f t="shared" si="642"/>
        <v>0</v>
      </c>
      <c r="VN576" s="21">
        <f t="shared" si="643"/>
        <v>0</v>
      </c>
      <c r="VO576" s="21">
        <f t="shared" si="644"/>
        <v>0</v>
      </c>
      <c r="VP576" s="21">
        <f t="shared" si="645"/>
        <v>0</v>
      </c>
      <c r="VQ576" s="21">
        <f t="shared" si="646"/>
        <v>0</v>
      </c>
      <c r="VR576" s="21">
        <f t="shared" si="647"/>
        <v>0</v>
      </c>
      <c r="VS576" s="21">
        <f t="shared" si="648"/>
        <v>0</v>
      </c>
      <c r="VT576" s="21">
        <f t="shared" si="649"/>
        <v>0</v>
      </c>
      <c r="VU576" s="21">
        <f t="shared" si="650"/>
        <v>0</v>
      </c>
      <c r="VV576" s="21">
        <f t="shared" si="651"/>
        <v>0</v>
      </c>
      <c r="VW576" s="21">
        <f t="shared" si="189"/>
        <v>0</v>
      </c>
      <c r="VX576" s="21">
        <f t="shared" si="189"/>
        <v>0</v>
      </c>
      <c r="VY576" s="21">
        <f t="shared" si="652"/>
        <v>0</v>
      </c>
      <c r="VZ576" s="21">
        <f t="shared" si="190"/>
        <v>0</v>
      </c>
      <c r="WA576" s="21">
        <f t="shared" si="190"/>
        <v>0</v>
      </c>
      <c r="WB576" s="23"/>
      <c r="WC576" s="23"/>
      <c r="WD576" s="23"/>
      <c r="WE576" s="21">
        <f t="shared" si="653"/>
        <v>0</v>
      </c>
      <c r="WF576" s="21">
        <f t="shared" si="654"/>
        <v>0</v>
      </c>
      <c r="WG576" s="21">
        <f t="shared" si="655"/>
        <v>0</v>
      </c>
      <c r="WH576" s="21">
        <f t="shared" si="656"/>
        <v>0</v>
      </c>
      <c r="WI576" s="21">
        <f t="shared" si="657"/>
        <v>0</v>
      </c>
      <c r="WJ576" s="21">
        <f t="shared" si="658"/>
        <v>0</v>
      </c>
      <c r="WK576" s="21">
        <f t="shared" si="659"/>
        <v>0</v>
      </c>
      <c r="WL576" s="21">
        <f t="shared" si="660"/>
        <v>0</v>
      </c>
      <c r="WM576" s="21">
        <f t="shared" si="661"/>
        <v>0</v>
      </c>
      <c r="WN576" s="21">
        <f t="shared" si="662"/>
        <v>0</v>
      </c>
      <c r="WO576" s="21">
        <f t="shared" si="663"/>
        <v>0</v>
      </c>
      <c r="WP576" s="21">
        <f t="shared" si="664"/>
        <v>0</v>
      </c>
      <c r="WQ576" s="21">
        <f t="shared" si="665"/>
        <v>0</v>
      </c>
      <c r="WR576" s="21">
        <f t="shared" si="191"/>
        <v>0</v>
      </c>
      <c r="WS576" s="21">
        <f t="shared" si="191"/>
        <v>0</v>
      </c>
      <c r="WT576" s="21">
        <f t="shared" si="666"/>
        <v>0</v>
      </c>
      <c r="WU576" s="21">
        <f t="shared" si="192"/>
        <v>0</v>
      </c>
      <c r="WV576" s="21">
        <f t="shared" si="192"/>
        <v>0</v>
      </c>
      <c r="WW576" s="23"/>
      <c r="WX576" s="23"/>
      <c r="WY576" s="23"/>
      <c r="WZ576" s="21">
        <f t="shared" si="667"/>
        <v>0</v>
      </c>
      <c r="XA576" s="21">
        <f t="shared" si="668"/>
        <v>0</v>
      </c>
      <c r="XB576" s="21">
        <f t="shared" si="669"/>
        <v>0</v>
      </c>
      <c r="XC576" s="21">
        <f t="shared" si="670"/>
        <v>0</v>
      </c>
      <c r="XD576" s="21">
        <f t="shared" si="671"/>
        <v>0</v>
      </c>
      <c r="XE576" s="21">
        <f t="shared" si="672"/>
        <v>0</v>
      </c>
      <c r="XF576" s="21">
        <f t="shared" si="673"/>
        <v>0</v>
      </c>
      <c r="XG576" s="21">
        <f t="shared" si="674"/>
        <v>0</v>
      </c>
      <c r="XH576" s="21">
        <f t="shared" si="675"/>
        <v>0</v>
      </c>
      <c r="XI576" s="21">
        <f t="shared" si="676"/>
        <v>0</v>
      </c>
      <c r="XJ576" s="21">
        <f t="shared" si="677"/>
        <v>0</v>
      </c>
      <c r="XK576" s="21">
        <f t="shared" si="678"/>
        <v>0</v>
      </c>
      <c r="XL576" s="21">
        <f t="shared" si="679"/>
        <v>0</v>
      </c>
      <c r="XM576" s="21">
        <f t="shared" si="193"/>
        <v>0</v>
      </c>
      <c r="XN576" s="21">
        <f t="shared" si="193"/>
        <v>0</v>
      </c>
      <c r="XO576" s="21">
        <f t="shared" si="680"/>
        <v>0</v>
      </c>
      <c r="XP576" s="21">
        <f t="shared" si="194"/>
        <v>0</v>
      </c>
      <c r="XQ576" s="21">
        <f t="shared" si="194"/>
        <v>0</v>
      </c>
      <c r="XR576" s="23"/>
      <c r="XS576" s="23"/>
      <c r="XT576" s="23"/>
      <c r="XU576" s="21">
        <f t="shared" si="681"/>
        <v>0</v>
      </c>
      <c r="XV576" s="21">
        <f t="shared" si="682"/>
        <v>0</v>
      </c>
      <c r="XW576" s="21">
        <f t="shared" si="683"/>
        <v>0</v>
      </c>
      <c r="XX576" s="21">
        <f t="shared" si="684"/>
        <v>0</v>
      </c>
      <c r="XY576" s="21">
        <f t="shared" si="685"/>
        <v>0</v>
      </c>
      <c r="XZ576" s="21">
        <f t="shared" si="686"/>
        <v>0</v>
      </c>
      <c r="YA576" s="21">
        <f t="shared" si="687"/>
        <v>0</v>
      </c>
      <c r="YB576" s="21">
        <f t="shared" si="688"/>
        <v>0</v>
      </c>
      <c r="YC576" s="21">
        <f t="shared" si="689"/>
        <v>0</v>
      </c>
      <c r="YD576" s="21">
        <f t="shared" si="690"/>
        <v>0</v>
      </c>
      <c r="YE576" s="21">
        <f t="shared" si="691"/>
        <v>0</v>
      </c>
      <c r="YF576" s="21">
        <f t="shared" si="692"/>
        <v>0</v>
      </c>
      <c r="YG576" s="21">
        <f t="shared" si="693"/>
        <v>0</v>
      </c>
      <c r="YH576" s="21">
        <f t="shared" si="195"/>
        <v>0</v>
      </c>
      <c r="YI576" s="21">
        <f t="shared" si="195"/>
        <v>0</v>
      </c>
      <c r="YJ576" s="21">
        <f t="shared" si="694"/>
        <v>0</v>
      </c>
      <c r="YK576" s="21">
        <f t="shared" si="196"/>
        <v>0</v>
      </c>
      <c r="YL576" s="21">
        <f t="shared" si="196"/>
        <v>0</v>
      </c>
      <c r="YM576" s="23"/>
      <c r="YN576" s="23"/>
      <c r="YO576" s="23"/>
      <c r="YP576" s="21">
        <f t="shared" si="695"/>
        <v>0</v>
      </c>
      <c r="YQ576" s="21">
        <f t="shared" si="696"/>
        <v>0</v>
      </c>
      <c r="YR576" s="21">
        <f t="shared" si="697"/>
        <v>0</v>
      </c>
      <c r="YS576" s="21">
        <f t="shared" si="698"/>
        <v>0</v>
      </c>
      <c r="YT576" s="21">
        <f t="shared" si="699"/>
        <v>0</v>
      </c>
      <c r="YU576" s="21">
        <f t="shared" si="700"/>
        <v>0</v>
      </c>
      <c r="YV576" s="21">
        <f t="shared" si="701"/>
        <v>0</v>
      </c>
      <c r="YW576" s="21">
        <f t="shared" si="702"/>
        <v>0</v>
      </c>
      <c r="YX576" s="21">
        <f t="shared" si="703"/>
        <v>0</v>
      </c>
      <c r="YY576" s="21">
        <f t="shared" si="704"/>
        <v>0</v>
      </c>
      <c r="YZ576" s="21">
        <f t="shared" si="705"/>
        <v>0</v>
      </c>
      <c r="ZA576" s="21">
        <f t="shared" si="706"/>
        <v>0</v>
      </c>
      <c r="ZB576" s="21">
        <f t="shared" si="707"/>
        <v>0</v>
      </c>
      <c r="ZC576" s="21">
        <f t="shared" si="197"/>
        <v>0</v>
      </c>
      <c r="ZD576" s="21">
        <f t="shared" si="197"/>
        <v>0</v>
      </c>
      <c r="ZE576" s="21">
        <f t="shared" si="708"/>
        <v>0</v>
      </c>
      <c r="ZF576" s="21">
        <f t="shared" si="198"/>
        <v>0</v>
      </c>
      <c r="ZG576" s="21">
        <f t="shared" si="198"/>
        <v>0</v>
      </c>
      <c r="ZH576" s="23"/>
      <c r="ZI576" s="23"/>
      <c r="ZJ576" s="23"/>
      <c r="ZK576" s="21">
        <f t="shared" si="709"/>
        <v>0</v>
      </c>
      <c r="ZL576" s="21">
        <f t="shared" si="710"/>
        <v>0</v>
      </c>
      <c r="ZM576" s="21">
        <f t="shared" si="711"/>
        <v>0</v>
      </c>
      <c r="ZN576" s="21">
        <f t="shared" si="712"/>
        <v>0</v>
      </c>
      <c r="ZO576" s="21">
        <f t="shared" si="713"/>
        <v>0</v>
      </c>
      <c r="ZP576" s="21">
        <f t="shared" si="714"/>
        <v>0</v>
      </c>
      <c r="ZQ576" s="21">
        <f t="shared" si="715"/>
        <v>0</v>
      </c>
      <c r="ZR576" s="21">
        <f t="shared" si="716"/>
        <v>0</v>
      </c>
      <c r="ZS576" s="21">
        <f t="shared" si="717"/>
        <v>0</v>
      </c>
      <c r="ZT576" s="21">
        <f t="shared" si="718"/>
        <v>0</v>
      </c>
      <c r="ZU576" s="21">
        <f t="shared" si="719"/>
        <v>0</v>
      </c>
      <c r="ZV576" s="21">
        <f t="shared" si="720"/>
        <v>0</v>
      </c>
      <c r="ZW576" s="21">
        <f t="shared" si="721"/>
        <v>0</v>
      </c>
      <c r="ZX576" s="21">
        <f t="shared" si="199"/>
        <v>0</v>
      </c>
      <c r="ZY576" s="21">
        <f t="shared" si="199"/>
        <v>0</v>
      </c>
      <c r="ZZ576" s="21">
        <f t="shared" si="722"/>
        <v>0</v>
      </c>
      <c r="AAA576" s="21">
        <f t="shared" si="200"/>
        <v>0</v>
      </c>
      <c r="AAB576" s="21">
        <f t="shared" si="200"/>
        <v>0</v>
      </c>
      <c r="AAC576" s="23"/>
      <c r="AAD576" s="23"/>
      <c r="AAE576" s="23"/>
      <c r="AAF576" s="21">
        <f t="shared" si="723"/>
        <v>0</v>
      </c>
      <c r="AAG576" s="21">
        <f t="shared" si="724"/>
        <v>0</v>
      </c>
      <c r="AAH576" s="21">
        <f t="shared" si="725"/>
        <v>0</v>
      </c>
      <c r="AAI576" s="21">
        <f t="shared" si="726"/>
        <v>0</v>
      </c>
      <c r="AAJ576" s="21">
        <f t="shared" si="727"/>
        <v>0</v>
      </c>
      <c r="AAK576" s="21">
        <f t="shared" si="728"/>
        <v>0</v>
      </c>
      <c r="AAL576" s="21">
        <f t="shared" si="729"/>
        <v>0</v>
      </c>
      <c r="AAM576" s="21">
        <f t="shared" si="730"/>
        <v>0</v>
      </c>
      <c r="AAN576" s="21">
        <f t="shared" si="731"/>
        <v>0</v>
      </c>
      <c r="AAO576" s="21">
        <f t="shared" si="732"/>
        <v>0</v>
      </c>
      <c r="AAP576" s="21">
        <f t="shared" si="733"/>
        <v>0</v>
      </c>
      <c r="AAQ576" s="21">
        <f t="shared" si="734"/>
        <v>0</v>
      </c>
      <c r="AAR576" s="21">
        <f t="shared" si="735"/>
        <v>0</v>
      </c>
      <c r="AAS576" s="21">
        <f t="shared" si="201"/>
        <v>0</v>
      </c>
      <c r="AAT576" s="21">
        <f t="shared" si="201"/>
        <v>0</v>
      </c>
      <c r="AAU576" s="21">
        <f t="shared" si="736"/>
        <v>0</v>
      </c>
      <c r="AAV576" s="21">
        <f t="shared" si="202"/>
        <v>0</v>
      </c>
      <c r="AAW576" s="21">
        <f t="shared" si="202"/>
        <v>0</v>
      </c>
      <c r="AAX576" s="23"/>
      <c r="AAY576" s="23"/>
      <c r="AAZ576" s="23"/>
      <c r="ABA576" s="21">
        <f t="shared" si="737"/>
        <v>0</v>
      </c>
      <c r="ABB576" s="21">
        <f t="shared" si="738"/>
        <v>0</v>
      </c>
      <c r="ABC576" s="21">
        <f t="shared" si="739"/>
        <v>0</v>
      </c>
      <c r="ABD576" s="21">
        <f t="shared" si="740"/>
        <v>0</v>
      </c>
      <c r="ABE576" s="21">
        <f t="shared" si="741"/>
        <v>0</v>
      </c>
      <c r="ABF576" s="21">
        <f t="shared" si="742"/>
        <v>0</v>
      </c>
      <c r="ABG576" s="21">
        <f t="shared" si="743"/>
        <v>0</v>
      </c>
      <c r="ABH576" s="21">
        <f t="shared" si="744"/>
        <v>0</v>
      </c>
      <c r="ABI576" s="21">
        <f t="shared" si="745"/>
        <v>0</v>
      </c>
      <c r="ABJ576" s="21">
        <f t="shared" si="746"/>
        <v>0</v>
      </c>
      <c r="ABK576" s="21">
        <f t="shared" si="747"/>
        <v>0</v>
      </c>
      <c r="ABL576" s="21">
        <f t="shared" si="748"/>
        <v>0</v>
      </c>
      <c r="ABM576" s="21">
        <f t="shared" si="749"/>
        <v>0</v>
      </c>
      <c r="ABN576" s="21">
        <f t="shared" si="203"/>
        <v>0</v>
      </c>
      <c r="ABO576" s="21">
        <f t="shared" si="203"/>
        <v>0</v>
      </c>
      <c r="ABP576" s="21">
        <f t="shared" si="750"/>
        <v>0</v>
      </c>
      <c r="ABQ576" s="21">
        <f t="shared" si="204"/>
        <v>0</v>
      </c>
      <c r="ABR576" s="21">
        <f t="shared" si="204"/>
        <v>0</v>
      </c>
      <c r="ABS576" s="23"/>
      <c r="ABT576" s="23"/>
      <c r="ABU576" s="23"/>
      <c r="ABV576" s="21">
        <f t="shared" si="751"/>
        <v>0</v>
      </c>
      <c r="ABW576" s="21">
        <f t="shared" si="752"/>
        <v>0</v>
      </c>
      <c r="ABX576" s="21">
        <f t="shared" si="753"/>
        <v>0</v>
      </c>
      <c r="ABY576" s="21">
        <f t="shared" si="754"/>
        <v>0</v>
      </c>
      <c r="ABZ576" s="21">
        <f t="shared" si="755"/>
        <v>0</v>
      </c>
      <c r="ACA576" s="21">
        <f t="shared" si="756"/>
        <v>0</v>
      </c>
      <c r="ACB576" s="21">
        <f t="shared" si="757"/>
        <v>0</v>
      </c>
      <c r="ACC576" s="21">
        <f t="shared" si="758"/>
        <v>0</v>
      </c>
      <c r="ACD576" s="21">
        <f t="shared" si="759"/>
        <v>0</v>
      </c>
      <c r="ACE576" s="21">
        <f t="shared" si="760"/>
        <v>0</v>
      </c>
      <c r="ACF576" s="21">
        <f t="shared" si="761"/>
        <v>0</v>
      </c>
      <c r="ACG576" s="21">
        <f t="shared" si="762"/>
        <v>0</v>
      </c>
      <c r="ACH576" s="21">
        <f t="shared" si="763"/>
        <v>0</v>
      </c>
      <c r="ACI576" s="21">
        <f t="shared" si="205"/>
        <v>0</v>
      </c>
      <c r="ACJ576" s="21">
        <f t="shared" si="205"/>
        <v>0</v>
      </c>
      <c r="ACK576" s="21">
        <f t="shared" si="764"/>
        <v>0</v>
      </c>
      <c r="ACL576" s="21">
        <f t="shared" si="206"/>
        <v>0</v>
      </c>
      <c r="ACM576" s="21">
        <f t="shared" si="206"/>
        <v>0</v>
      </c>
      <c r="ACN576" s="23"/>
      <c r="ACO576" s="23"/>
      <c r="ACP576" s="23"/>
      <c r="ACQ576" s="21">
        <f t="shared" si="765"/>
        <v>0</v>
      </c>
      <c r="ACR576" s="21">
        <f t="shared" si="766"/>
        <v>0</v>
      </c>
      <c r="ACS576" s="21">
        <f t="shared" si="767"/>
        <v>0</v>
      </c>
      <c r="ACT576" s="21">
        <f t="shared" si="768"/>
        <v>0</v>
      </c>
      <c r="ACU576" s="21">
        <f t="shared" si="769"/>
        <v>0</v>
      </c>
      <c r="ACV576" s="21">
        <f t="shared" si="770"/>
        <v>0</v>
      </c>
      <c r="ACW576" s="21">
        <f t="shared" si="771"/>
        <v>0</v>
      </c>
      <c r="ACX576" s="21">
        <f t="shared" si="772"/>
        <v>0</v>
      </c>
      <c r="ACY576" s="21">
        <f t="shared" si="773"/>
        <v>0</v>
      </c>
      <c r="ACZ576" s="21">
        <f t="shared" si="774"/>
        <v>0</v>
      </c>
      <c r="ADA576" s="21">
        <f t="shared" si="775"/>
        <v>0</v>
      </c>
      <c r="ADB576" s="21">
        <f t="shared" si="776"/>
        <v>0</v>
      </c>
      <c r="ADC576" s="21">
        <f t="shared" si="777"/>
        <v>0</v>
      </c>
      <c r="ADD576" s="21">
        <f t="shared" si="207"/>
        <v>0</v>
      </c>
      <c r="ADE576" s="21">
        <f t="shared" si="207"/>
        <v>0</v>
      </c>
      <c r="ADF576" s="21">
        <f t="shared" si="778"/>
        <v>0</v>
      </c>
      <c r="ADG576" s="21">
        <f t="shared" si="208"/>
        <v>0</v>
      </c>
      <c r="ADH576" s="21">
        <f t="shared" si="208"/>
        <v>0</v>
      </c>
      <c r="ADI576" s="23"/>
      <c r="ADJ576" s="23"/>
      <c r="ADK576" s="23"/>
      <c r="ADL576" s="21">
        <f t="shared" si="779"/>
        <v>0</v>
      </c>
      <c r="ADM576" s="21">
        <f t="shared" si="780"/>
        <v>0</v>
      </c>
      <c r="ADN576" s="21">
        <f t="shared" si="781"/>
        <v>0</v>
      </c>
      <c r="ADO576" s="21">
        <f t="shared" si="782"/>
        <v>0</v>
      </c>
      <c r="ADP576" s="21">
        <f t="shared" si="783"/>
        <v>0</v>
      </c>
      <c r="ADQ576" s="21">
        <f t="shared" si="784"/>
        <v>0</v>
      </c>
      <c r="ADR576" s="21">
        <f t="shared" si="785"/>
        <v>0</v>
      </c>
      <c r="ADS576" s="21">
        <f t="shared" si="786"/>
        <v>0</v>
      </c>
      <c r="ADT576" s="21">
        <f t="shared" si="787"/>
        <v>0</v>
      </c>
      <c r="ADU576" s="21">
        <f t="shared" si="788"/>
        <v>0</v>
      </c>
      <c r="ADV576" s="21">
        <f t="shared" si="789"/>
        <v>0</v>
      </c>
      <c r="ADW576" s="21">
        <f t="shared" si="790"/>
        <v>0</v>
      </c>
      <c r="ADX576" s="21">
        <f t="shared" si="791"/>
        <v>0</v>
      </c>
      <c r="ADY576" s="21">
        <f t="shared" si="209"/>
        <v>0</v>
      </c>
      <c r="ADZ576" s="21">
        <f t="shared" si="209"/>
        <v>0</v>
      </c>
      <c r="AEA576" s="21">
        <f t="shared" si="792"/>
        <v>0</v>
      </c>
      <c r="AEB576" s="21">
        <f t="shared" si="210"/>
        <v>0</v>
      </c>
      <c r="AEC576" s="21">
        <f t="shared" si="210"/>
        <v>0</v>
      </c>
      <c r="AED576" s="23"/>
      <c r="AEE576" s="23"/>
      <c r="AEF576" s="23"/>
      <c r="AEG576" s="21">
        <f t="shared" si="793"/>
        <v>0</v>
      </c>
      <c r="AEH576" s="21">
        <f t="shared" si="794"/>
        <v>0</v>
      </c>
      <c r="AEI576" s="21">
        <f t="shared" si="795"/>
        <v>0</v>
      </c>
      <c r="AEJ576" s="21">
        <f t="shared" si="796"/>
        <v>0</v>
      </c>
      <c r="AEK576" s="21">
        <f t="shared" si="797"/>
        <v>0</v>
      </c>
      <c r="AEL576" s="21">
        <f t="shared" si="798"/>
        <v>0</v>
      </c>
      <c r="AEM576" s="21">
        <f t="shared" si="799"/>
        <v>0</v>
      </c>
      <c r="AEN576" s="21">
        <f t="shared" si="800"/>
        <v>0</v>
      </c>
      <c r="AEO576" s="21">
        <f t="shared" si="801"/>
        <v>0</v>
      </c>
      <c r="AEP576" s="21">
        <f t="shared" si="802"/>
        <v>0</v>
      </c>
      <c r="AEQ576" s="21">
        <f t="shared" si="803"/>
        <v>0</v>
      </c>
      <c r="AER576" s="21">
        <f t="shared" si="804"/>
        <v>0</v>
      </c>
      <c r="AES576" s="21">
        <f t="shared" si="805"/>
        <v>0</v>
      </c>
      <c r="AET576" s="21">
        <f t="shared" si="211"/>
        <v>0</v>
      </c>
      <c r="AEU576" s="21">
        <f t="shared" si="211"/>
        <v>0</v>
      </c>
      <c r="AEV576" s="21">
        <f t="shared" si="806"/>
        <v>0</v>
      </c>
      <c r="AEW576" s="21">
        <f t="shared" si="212"/>
        <v>0</v>
      </c>
      <c r="AEX576" s="21">
        <f t="shared" si="212"/>
        <v>0</v>
      </c>
      <c r="AEY576" s="23"/>
      <c r="AEZ576" s="23"/>
      <c r="AFA576" s="23"/>
      <c r="AFB576" s="21">
        <f t="shared" si="807"/>
        <v>0</v>
      </c>
      <c r="AFC576" s="21">
        <f t="shared" si="808"/>
        <v>0</v>
      </c>
      <c r="AFD576" s="21">
        <f t="shared" si="809"/>
        <v>0</v>
      </c>
      <c r="AFE576" s="21">
        <f t="shared" si="810"/>
        <v>0</v>
      </c>
      <c r="AFF576" s="21">
        <f t="shared" si="811"/>
        <v>0</v>
      </c>
      <c r="AFG576" s="21">
        <f t="shared" si="812"/>
        <v>0</v>
      </c>
      <c r="AFH576" s="21">
        <f t="shared" si="813"/>
        <v>0</v>
      </c>
      <c r="AFI576" s="21">
        <f t="shared" si="814"/>
        <v>0</v>
      </c>
      <c r="AFJ576" s="21">
        <f t="shared" si="815"/>
        <v>0</v>
      </c>
      <c r="AFK576" s="21">
        <f t="shared" si="816"/>
        <v>0</v>
      </c>
      <c r="AFL576" s="21">
        <f t="shared" si="817"/>
        <v>0</v>
      </c>
      <c r="AFM576" s="21">
        <f t="shared" si="818"/>
        <v>0</v>
      </c>
      <c r="AFN576" s="21">
        <f t="shared" si="819"/>
        <v>0</v>
      </c>
      <c r="AFO576" s="21">
        <f t="shared" si="213"/>
        <v>0</v>
      </c>
      <c r="AFP576" s="21">
        <f t="shared" si="213"/>
        <v>0</v>
      </c>
      <c r="AFQ576" s="21">
        <f t="shared" si="820"/>
        <v>0</v>
      </c>
      <c r="AFR576" s="21">
        <f t="shared" si="214"/>
        <v>0</v>
      </c>
      <c r="AFS576" s="21">
        <f t="shared" si="214"/>
        <v>0</v>
      </c>
      <c r="AFT576" s="23"/>
      <c r="AFU576" s="23"/>
      <c r="AFV576" s="23"/>
      <c r="AFW576" s="21">
        <f t="shared" si="821"/>
        <v>0</v>
      </c>
      <c r="AFX576" s="21">
        <f t="shared" si="822"/>
        <v>0</v>
      </c>
      <c r="AFY576" s="21">
        <f t="shared" si="823"/>
        <v>0</v>
      </c>
      <c r="AFZ576" s="21">
        <f t="shared" si="824"/>
        <v>0</v>
      </c>
      <c r="AGA576" s="21">
        <f t="shared" si="825"/>
        <v>0</v>
      </c>
      <c r="AGB576" s="21">
        <f t="shared" si="826"/>
        <v>0</v>
      </c>
      <c r="AGC576" s="21">
        <f t="shared" si="827"/>
        <v>0</v>
      </c>
      <c r="AGD576" s="21">
        <f t="shared" si="828"/>
        <v>0</v>
      </c>
      <c r="AGE576" s="21">
        <f t="shared" si="829"/>
        <v>0</v>
      </c>
      <c r="AGF576" s="21">
        <f t="shared" si="830"/>
        <v>0</v>
      </c>
      <c r="AGG576" s="21">
        <f t="shared" si="831"/>
        <v>0</v>
      </c>
      <c r="AGH576" s="21">
        <f t="shared" si="832"/>
        <v>0</v>
      </c>
      <c r="AGI576" s="21">
        <f t="shared" si="833"/>
        <v>0</v>
      </c>
      <c r="AGJ576" s="21">
        <f t="shared" si="215"/>
        <v>0</v>
      </c>
      <c r="AGK576" s="21">
        <f t="shared" si="215"/>
        <v>0</v>
      </c>
      <c r="AGL576" s="21">
        <f t="shared" si="834"/>
        <v>0</v>
      </c>
      <c r="AGM576" s="21">
        <f t="shared" si="216"/>
        <v>0</v>
      </c>
      <c r="AGN576" s="21">
        <f t="shared" si="216"/>
        <v>0</v>
      </c>
      <c r="AGO576" s="23"/>
      <c r="AGP576" s="23"/>
      <c r="AGQ576" s="23"/>
      <c r="AGR576" s="21">
        <f t="shared" si="835"/>
        <v>0</v>
      </c>
      <c r="AGS576" s="21">
        <f t="shared" si="836"/>
        <v>0</v>
      </c>
      <c r="AGT576" s="21">
        <f t="shared" si="837"/>
        <v>0</v>
      </c>
      <c r="AGU576" s="21">
        <f t="shared" si="838"/>
        <v>0</v>
      </c>
      <c r="AGV576" s="21">
        <f t="shared" si="839"/>
        <v>0</v>
      </c>
      <c r="AGW576" s="21">
        <f t="shared" si="840"/>
        <v>0</v>
      </c>
      <c r="AGX576" s="21">
        <f t="shared" si="841"/>
        <v>0</v>
      </c>
      <c r="AGY576" s="21">
        <f t="shared" si="842"/>
        <v>0</v>
      </c>
      <c r="AGZ576" s="21">
        <f t="shared" si="843"/>
        <v>0</v>
      </c>
      <c r="AHA576" s="21">
        <f t="shared" si="844"/>
        <v>0</v>
      </c>
      <c r="AHB576" s="21">
        <f t="shared" si="845"/>
        <v>0</v>
      </c>
      <c r="AHC576" s="21">
        <f t="shared" si="846"/>
        <v>0</v>
      </c>
      <c r="AHD576" s="21">
        <f t="shared" si="847"/>
        <v>0</v>
      </c>
      <c r="AHE576" s="21">
        <f t="shared" si="217"/>
        <v>0</v>
      </c>
      <c r="AHF576" s="21">
        <f t="shared" si="217"/>
        <v>0</v>
      </c>
      <c r="AHG576" s="21">
        <f t="shared" si="848"/>
        <v>0</v>
      </c>
      <c r="AHH576" s="21">
        <f t="shared" si="218"/>
        <v>0</v>
      </c>
      <c r="AHI576" s="21">
        <f t="shared" si="218"/>
        <v>0</v>
      </c>
      <c r="AHJ576" s="23"/>
      <c r="AHK576" s="23"/>
      <c r="AHL576" s="23"/>
      <c r="AHM576" s="21">
        <f t="shared" si="849"/>
        <v>0</v>
      </c>
      <c r="AHN576" s="21">
        <f t="shared" si="850"/>
        <v>0</v>
      </c>
      <c r="AHO576" s="21">
        <f t="shared" si="851"/>
        <v>0</v>
      </c>
      <c r="AHP576" s="21">
        <f t="shared" si="852"/>
        <v>0</v>
      </c>
      <c r="AHQ576" s="21">
        <f t="shared" si="853"/>
        <v>0</v>
      </c>
      <c r="AHR576" s="21">
        <f t="shared" si="854"/>
        <v>0</v>
      </c>
      <c r="AHS576" s="21">
        <f t="shared" si="855"/>
        <v>0</v>
      </c>
      <c r="AHT576" s="21">
        <f t="shared" si="856"/>
        <v>0</v>
      </c>
      <c r="AHU576" s="21">
        <f t="shared" si="857"/>
        <v>0</v>
      </c>
      <c r="AHV576" s="21">
        <f t="shared" si="858"/>
        <v>0</v>
      </c>
      <c r="AHW576" s="21">
        <f t="shared" si="859"/>
        <v>0</v>
      </c>
      <c r="AHX576" s="21">
        <f t="shared" si="860"/>
        <v>0</v>
      </c>
      <c r="AHY576" s="21">
        <f t="shared" si="861"/>
        <v>0</v>
      </c>
      <c r="AHZ576" s="21">
        <f t="shared" si="219"/>
        <v>0</v>
      </c>
      <c r="AIA576" s="21">
        <f t="shared" si="219"/>
        <v>0</v>
      </c>
      <c r="AIB576" s="21">
        <f t="shared" si="862"/>
        <v>0</v>
      </c>
      <c r="AIC576" s="21">
        <f t="shared" si="220"/>
        <v>0</v>
      </c>
      <c r="AID576" s="21">
        <f t="shared" si="220"/>
        <v>0</v>
      </c>
      <c r="AIE576" s="23"/>
      <c r="AIF576" s="23"/>
      <c r="AIG576" s="23"/>
      <c r="AIH576" s="21">
        <f t="shared" si="864"/>
        <v>0</v>
      </c>
      <c r="AII576" s="21">
        <f t="shared" si="865"/>
        <v>0</v>
      </c>
      <c r="AIJ576" s="21">
        <f t="shared" si="866"/>
        <v>0</v>
      </c>
      <c r="AIK576" s="21">
        <f t="shared" si="867"/>
        <v>0</v>
      </c>
      <c r="AIL576" s="21">
        <f t="shared" si="868"/>
        <v>0</v>
      </c>
      <c r="AIM576" s="21">
        <f t="shared" si="869"/>
        <v>0</v>
      </c>
      <c r="AIN576" s="21">
        <f t="shared" si="870"/>
        <v>0</v>
      </c>
      <c r="AIO576" s="21">
        <f t="shared" si="871"/>
        <v>0</v>
      </c>
      <c r="AIP576" s="21">
        <f t="shared" si="872"/>
        <v>0</v>
      </c>
      <c r="AIQ576" s="21">
        <f t="shared" si="873"/>
        <v>0</v>
      </c>
      <c r="AIR576" s="21">
        <f t="shared" si="874"/>
        <v>0</v>
      </c>
      <c r="AIS576" s="21">
        <f t="shared" si="875"/>
        <v>0</v>
      </c>
      <c r="AIT576" s="21">
        <f t="shared" si="876"/>
        <v>0</v>
      </c>
      <c r="AIU576" s="21">
        <f t="shared" si="222"/>
        <v>0</v>
      </c>
      <c r="AIV576" s="21">
        <f t="shared" si="222"/>
        <v>0</v>
      </c>
      <c r="AIW576" s="21">
        <f t="shared" si="877"/>
        <v>0</v>
      </c>
      <c r="AIX576" s="21">
        <f t="shared" si="223"/>
        <v>0</v>
      </c>
      <c r="AIY576" s="21">
        <f t="shared" si="223"/>
        <v>0</v>
      </c>
      <c r="AIZ576" s="23"/>
      <c r="AJA576" s="23"/>
      <c r="AJB576" s="23"/>
      <c r="AJC576" s="21">
        <f t="shared" si="878"/>
        <v>0</v>
      </c>
      <c r="AJD576" s="21">
        <f t="shared" si="879"/>
        <v>0</v>
      </c>
      <c r="AJE576" s="21">
        <f t="shared" si="880"/>
        <v>0</v>
      </c>
      <c r="AJF576" s="21">
        <f t="shared" si="881"/>
        <v>0</v>
      </c>
      <c r="AJG576" s="21">
        <f t="shared" si="882"/>
        <v>0</v>
      </c>
      <c r="AJH576" s="21">
        <f t="shared" si="883"/>
        <v>0</v>
      </c>
      <c r="AJI576" s="21">
        <f t="shared" si="884"/>
        <v>0</v>
      </c>
      <c r="AJJ576" s="21">
        <f t="shared" si="885"/>
        <v>0</v>
      </c>
      <c r="AJK576" s="21">
        <f t="shared" si="886"/>
        <v>0</v>
      </c>
      <c r="AJL576" s="21">
        <f t="shared" si="887"/>
        <v>0</v>
      </c>
      <c r="AJM576" s="21">
        <f t="shared" si="888"/>
        <v>0</v>
      </c>
      <c r="AJN576" s="21">
        <f t="shared" si="889"/>
        <v>0</v>
      </c>
      <c r="AJO576" s="21">
        <f t="shared" si="890"/>
        <v>0</v>
      </c>
      <c r="AJP576" s="21">
        <f t="shared" si="224"/>
        <v>0</v>
      </c>
      <c r="AJQ576" s="21">
        <f t="shared" si="224"/>
        <v>0</v>
      </c>
      <c r="AJR576" s="21">
        <f t="shared" si="891"/>
        <v>0</v>
      </c>
      <c r="AJS576" s="21">
        <f t="shared" si="225"/>
        <v>0</v>
      </c>
      <c r="AJT576" s="21">
        <f t="shared" si="225"/>
        <v>0</v>
      </c>
      <c r="AJU576" s="23"/>
      <c r="AJV576" s="23"/>
      <c r="AJW576" s="23"/>
      <c r="AJX576" s="21">
        <f t="shared" si="892"/>
        <v>0</v>
      </c>
      <c r="AJY576" s="21">
        <f t="shared" si="893"/>
        <v>0</v>
      </c>
      <c r="AJZ576" s="21">
        <f t="shared" si="894"/>
        <v>0</v>
      </c>
      <c r="AKA576" s="21">
        <f t="shared" si="895"/>
        <v>0</v>
      </c>
      <c r="AKB576" s="21">
        <f t="shared" si="896"/>
        <v>0</v>
      </c>
      <c r="AKC576" s="21">
        <f t="shared" si="897"/>
        <v>0</v>
      </c>
      <c r="AKD576" s="21">
        <f t="shared" si="898"/>
        <v>0</v>
      </c>
      <c r="AKE576" s="21">
        <f t="shared" si="899"/>
        <v>0</v>
      </c>
      <c r="AKF576" s="21">
        <f t="shared" si="900"/>
        <v>0</v>
      </c>
      <c r="AKG576" s="21">
        <f t="shared" si="901"/>
        <v>0</v>
      </c>
      <c r="AKH576" s="21">
        <f t="shared" si="902"/>
        <v>0</v>
      </c>
      <c r="AKI576" s="21">
        <f t="shared" si="903"/>
        <v>0</v>
      </c>
      <c r="AKJ576" s="21">
        <f t="shared" si="904"/>
        <v>0</v>
      </c>
      <c r="AKK576" s="21">
        <f t="shared" si="226"/>
        <v>0</v>
      </c>
      <c r="AKL576" s="21">
        <f t="shared" si="226"/>
        <v>0</v>
      </c>
      <c r="AKM576" s="21">
        <f t="shared" si="905"/>
        <v>0</v>
      </c>
      <c r="AKN576" s="21">
        <f t="shared" si="227"/>
        <v>0</v>
      </c>
      <c r="AKO576" s="21">
        <f t="shared" si="227"/>
        <v>0</v>
      </c>
      <c r="AKP576" s="23"/>
      <c r="AKQ576" s="23"/>
      <c r="AKR576" s="23"/>
      <c r="AKS576" s="21">
        <f t="shared" si="906"/>
        <v>0</v>
      </c>
      <c r="AKT576" s="21">
        <f t="shared" si="907"/>
        <v>0</v>
      </c>
      <c r="AKU576" s="21">
        <f t="shared" si="908"/>
        <v>0</v>
      </c>
      <c r="AKV576" s="21">
        <f t="shared" si="909"/>
        <v>0</v>
      </c>
      <c r="AKW576" s="21">
        <f t="shared" si="910"/>
        <v>0</v>
      </c>
      <c r="AKX576" s="21">
        <f t="shared" si="911"/>
        <v>0</v>
      </c>
      <c r="AKY576" s="21">
        <f t="shared" si="912"/>
        <v>0</v>
      </c>
      <c r="AKZ576" s="21">
        <f t="shared" si="913"/>
        <v>0</v>
      </c>
      <c r="ALA576" s="21">
        <f t="shared" si="914"/>
        <v>0</v>
      </c>
      <c r="ALB576" s="21">
        <f t="shared" si="915"/>
        <v>0</v>
      </c>
      <c r="ALC576" s="21">
        <f t="shared" si="916"/>
        <v>0</v>
      </c>
      <c r="ALD576" s="21">
        <f t="shared" si="917"/>
        <v>0</v>
      </c>
      <c r="ALE576" s="21">
        <f t="shared" si="918"/>
        <v>0</v>
      </c>
      <c r="ALF576" s="21">
        <f t="shared" si="228"/>
        <v>0</v>
      </c>
      <c r="ALG576" s="21">
        <f t="shared" si="228"/>
        <v>0</v>
      </c>
      <c r="ALH576" s="21">
        <f t="shared" si="919"/>
        <v>0</v>
      </c>
      <c r="ALI576" s="21">
        <f t="shared" si="229"/>
        <v>0</v>
      </c>
      <c r="ALJ576" s="21">
        <f t="shared" si="229"/>
        <v>0</v>
      </c>
      <c r="ALK576" s="23"/>
      <c r="ALL576" s="23"/>
      <c r="ALM576" s="23"/>
      <c r="ALN576" s="21">
        <f t="shared" si="920"/>
        <v>0</v>
      </c>
      <c r="ALO576" s="21">
        <f t="shared" si="921"/>
        <v>0</v>
      </c>
      <c r="ALP576" s="21">
        <f t="shared" si="922"/>
        <v>0</v>
      </c>
      <c r="ALQ576" s="21">
        <f t="shared" si="923"/>
        <v>0</v>
      </c>
      <c r="ALR576" s="21">
        <f t="shared" si="924"/>
        <v>0</v>
      </c>
      <c r="ALS576" s="21">
        <f t="shared" si="925"/>
        <v>0</v>
      </c>
      <c r="ALT576" s="21">
        <f t="shared" si="926"/>
        <v>0</v>
      </c>
      <c r="ALU576" s="21">
        <f t="shared" si="927"/>
        <v>0</v>
      </c>
      <c r="ALV576" s="21">
        <f t="shared" si="928"/>
        <v>0</v>
      </c>
      <c r="ALW576" s="21">
        <f t="shared" si="929"/>
        <v>0</v>
      </c>
      <c r="ALX576" s="21">
        <f t="shared" si="930"/>
        <v>0</v>
      </c>
      <c r="ALY576" s="21">
        <f t="shared" si="931"/>
        <v>0</v>
      </c>
      <c r="ALZ576" s="21">
        <f t="shared" si="932"/>
        <v>0</v>
      </c>
      <c r="AMA576" s="21">
        <f t="shared" si="230"/>
        <v>0</v>
      </c>
      <c r="AMB576" s="21">
        <f t="shared" si="230"/>
        <v>0</v>
      </c>
      <c r="AMC576" s="21">
        <f t="shared" si="933"/>
        <v>0</v>
      </c>
      <c r="AMD576" s="21">
        <f t="shared" si="231"/>
        <v>0</v>
      </c>
      <c r="AME576" s="21">
        <f t="shared" si="231"/>
        <v>0</v>
      </c>
      <c r="AMF576" s="23"/>
      <c r="AMG576" s="23"/>
      <c r="AMH576" s="23"/>
      <c r="AMI576" s="21">
        <f t="shared" si="934"/>
        <v>0</v>
      </c>
      <c r="AMJ576" s="21">
        <f t="shared" si="935"/>
        <v>0</v>
      </c>
      <c r="AMK576" s="21">
        <f t="shared" si="936"/>
        <v>0</v>
      </c>
      <c r="AML576" s="21">
        <f t="shared" si="937"/>
        <v>0</v>
      </c>
      <c r="AMM576" s="21">
        <f t="shared" si="938"/>
        <v>0</v>
      </c>
      <c r="AMN576" s="21">
        <f t="shared" si="939"/>
        <v>0</v>
      </c>
      <c r="AMO576" s="21">
        <f t="shared" si="940"/>
        <v>0</v>
      </c>
      <c r="AMP576" s="21">
        <f t="shared" si="941"/>
        <v>0</v>
      </c>
      <c r="AMQ576" s="21">
        <f t="shared" si="942"/>
        <v>0</v>
      </c>
      <c r="AMR576" s="21">
        <f t="shared" si="943"/>
        <v>0</v>
      </c>
      <c r="AMS576" s="21">
        <f t="shared" si="944"/>
        <v>0</v>
      </c>
      <c r="AMT576" s="21">
        <f t="shared" si="945"/>
        <v>0</v>
      </c>
      <c r="AMU576" s="21">
        <f t="shared" si="946"/>
        <v>0</v>
      </c>
      <c r="AMV576" s="21">
        <f t="shared" si="232"/>
        <v>0</v>
      </c>
      <c r="AMW576" s="21">
        <f t="shared" si="232"/>
        <v>0</v>
      </c>
      <c r="AMX576" s="21">
        <f t="shared" si="947"/>
        <v>0</v>
      </c>
      <c r="AMY576" s="21">
        <f t="shared" si="233"/>
        <v>0</v>
      </c>
      <c r="AMZ576" s="21">
        <f t="shared" si="233"/>
        <v>0</v>
      </c>
      <c r="ANA576" s="23"/>
      <c r="ANB576" s="23"/>
      <c r="ANC576" s="23"/>
      <c r="AND576" s="21">
        <f t="shared" si="948"/>
        <v>0</v>
      </c>
      <c r="ANE576" s="21">
        <f t="shared" si="949"/>
        <v>0</v>
      </c>
      <c r="ANF576" s="21">
        <f t="shared" si="950"/>
        <v>0</v>
      </c>
      <c r="ANG576" s="21">
        <f t="shared" si="951"/>
        <v>0</v>
      </c>
      <c r="ANH576" s="21">
        <f t="shared" si="952"/>
        <v>0</v>
      </c>
      <c r="ANI576" s="21">
        <f t="shared" si="953"/>
        <v>0</v>
      </c>
      <c r="ANJ576" s="21">
        <f t="shared" si="954"/>
        <v>0</v>
      </c>
      <c r="ANK576" s="21">
        <f t="shared" si="955"/>
        <v>0</v>
      </c>
      <c r="ANL576" s="21">
        <f t="shared" si="956"/>
        <v>0</v>
      </c>
      <c r="ANM576" s="21">
        <f t="shared" si="957"/>
        <v>0</v>
      </c>
      <c r="ANN576" s="21">
        <f t="shared" si="958"/>
        <v>0</v>
      </c>
      <c r="ANO576" s="21">
        <f t="shared" si="959"/>
        <v>0</v>
      </c>
      <c r="ANP576" s="21">
        <f t="shared" si="960"/>
        <v>0</v>
      </c>
      <c r="ANQ576" s="21">
        <f t="shared" si="234"/>
        <v>0</v>
      </c>
      <c r="ANR576" s="21">
        <f t="shared" si="234"/>
        <v>0</v>
      </c>
      <c r="ANS576" s="21">
        <f t="shared" si="961"/>
        <v>0</v>
      </c>
      <c r="ANT576" s="21">
        <f t="shared" si="235"/>
        <v>0</v>
      </c>
      <c r="ANU576" s="21">
        <f t="shared" si="235"/>
        <v>0</v>
      </c>
      <c r="ANV576" s="23"/>
      <c r="ANW576" s="23"/>
      <c r="ANX576" s="23"/>
      <c r="ANY576" s="21">
        <f t="shared" si="962"/>
        <v>0</v>
      </c>
      <c r="ANZ576" s="21">
        <f t="shared" si="963"/>
        <v>0</v>
      </c>
      <c r="AOA576" s="21">
        <f t="shared" si="964"/>
        <v>0</v>
      </c>
      <c r="AOB576" s="21">
        <f t="shared" si="965"/>
        <v>0</v>
      </c>
      <c r="AOC576" s="21">
        <f t="shared" si="966"/>
        <v>0</v>
      </c>
      <c r="AOD576" s="21">
        <f t="shared" si="967"/>
        <v>0</v>
      </c>
      <c r="AOE576" s="21">
        <f t="shared" si="968"/>
        <v>0</v>
      </c>
      <c r="AOF576" s="21">
        <f t="shared" si="969"/>
        <v>0</v>
      </c>
      <c r="AOG576" s="21">
        <f t="shared" si="970"/>
        <v>0</v>
      </c>
      <c r="AOH576" s="21">
        <f t="shared" si="971"/>
        <v>0</v>
      </c>
      <c r="AOI576" s="21">
        <f t="shared" si="972"/>
        <v>0</v>
      </c>
      <c r="AOJ576" s="21">
        <f t="shared" si="973"/>
        <v>0</v>
      </c>
      <c r="AOK576" s="21">
        <f t="shared" si="974"/>
        <v>0</v>
      </c>
      <c r="AOL576" s="21">
        <f t="shared" si="236"/>
        <v>0</v>
      </c>
      <c r="AOM576" s="21">
        <f t="shared" si="236"/>
        <v>0</v>
      </c>
      <c r="AON576" s="21">
        <f t="shared" si="975"/>
        <v>0</v>
      </c>
      <c r="AOO576" s="21">
        <f t="shared" si="237"/>
        <v>0</v>
      </c>
      <c r="AOP576" s="21">
        <f t="shared" si="237"/>
        <v>0</v>
      </c>
      <c r="AOQ576" s="23"/>
      <c r="AOR576" s="23"/>
      <c r="AOS576" s="23"/>
      <c r="AOT576" s="21">
        <f t="shared" si="976"/>
        <v>0</v>
      </c>
      <c r="AOU576" s="21">
        <f t="shared" si="977"/>
        <v>0</v>
      </c>
      <c r="AOV576" s="21">
        <f t="shared" si="978"/>
        <v>0</v>
      </c>
      <c r="AOW576" s="21">
        <f t="shared" si="979"/>
        <v>0</v>
      </c>
      <c r="AOX576" s="21">
        <f t="shared" si="980"/>
        <v>0</v>
      </c>
      <c r="AOY576" s="21">
        <f t="shared" si="981"/>
        <v>0</v>
      </c>
      <c r="AOZ576" s="21">
        <f t="shared" si="982"/>
        <v>0</v>
      </c>
      <c r="APA576" s="21">
        <f t="shared" si="983"/>
        <v>0</v>
      </c>
      <c r="APB576" s="21">
        <f t="shared" si="984"/>
        <v>0</v>
      </c>
      <c r="APC576" s="21">
        <f t="shared" si="985"/>
        <v>0</v>
      </c>
      <c r="APD576" s="21">
        <f t="shared" si="986"/>
        <v>0</v>
      </c>
      <c r="APE576" s="21">
        <f t="shared" si="987"/>
        <v>0</v>
      </c>
      <c r="APF576" s="21">
        <f t="shared" si="988"/>
        <v>0</v>
      </c>
      <c r="APG576" s="21">
        <f t="shared" si="238"/>
        <v>0</v>
      </c>
      <c r="APH576" s="21">
        <f t="shared" si="238"/>
        <v>0</v>
      </c>
      <c r="API576" s="21">
        <f t="shared" si="989"/>
        <v>0</v>
      </c>
      <c r="APJ576" s="21">
        <f t="shared" si="239"/>
        <v>0</v>
      </c>
      <c r="APK576" s="21">
        <f t="shared" si="239"/>
        <v>0</v>
      </c>
      <c r="APL576" s="23"/>
      <c r="APM576" s="23"/>
      <c r="APN576" s="23"/>
      <c r="APO576" s="21">
        <f t="shared" si="990"/>
        <v>0</v>
      </c>
      <c r="APP576" s="21">
        <f t="shared" si="991"/>
        <v>0</v>
      </c>
      <c r="APQ576" s="21">
        <f t="shared" si="992"/>
        <v>0</v>
      </c>
      <c r="APR576" s="21">
        <f t="shared" si="993"/>
        <v>0</v>
      </c>
      <c r="APS576" s="21">
        <f t="shared" si="994"/>
        <v>0</v>
      </c>
      <c r="APT576" s="21">
        <f t="shared" si="995"/>
        <v>0</v>
      </c>
      <c r="APU576" s="21">
        <f t="shared" si="996"/>
        <v>0</v>
      </c>
      <c r="APV576" s="21">
        <f t="shared" si="997"/>
        <v>0</v>
      </c>
      <c r="APW576" s="21">
        <f t="shared" si="998"/>
        <v>0</v>
      </c>
      <c r="APX576" s="21">
        <f t="shared" si="999"/>
        <v>0</v>
      </c>
      <c r="APY576" s="21">
        <f t="shared" si="1000"/>
        <v>0</v>
      </c>
      <c r="APZ576" s="21">
        <f t="shared" si="1001"/>
        <v>0</v>
      </c>
      <c r="AQA576" s="21">
        <f t="shared" si="1002"/>
        <v>0</v>
      </c>
      <c r="AQB576" s="21">
        <f t="shared" si="240"/>
        <v>0</v>
      </c>
      <c r="AQC576" s="21">
        <f t="shared" si="240"/>
        <v>0</v>
      </c>
      <c r="AQD576" s="21">
        <f t="shared" si="1003"/>
        <v>0</v>
      </c>
      <c r="AQE576" s="21">
        <f t="shared" si="241"/>
        <v>0</v>
      </c>
      <c r="AQF576" s="21">
        <f t="shared" si="241"/>
        <v>0</v>
      </c>
      <c r="AQG576" s="23"/>
      <c r="AQH576" s="23"/>
      <c r="AQI576" s="23"/>
      <c r="AQJ576" s="21">
        <f t="shared" si="1004"/>
        <v>0</v>
      </c>
      <c r="AQK576" s="21">
        <f t="shared" si="1005"/>
        <v>0</v>
      </c>
      <c r="AQL576" s="21">
        <f t="shared" si="1006"/>
        <v>0</v>
      </c>
      <c r="AQM576" s="21">
        <f t="shared" si="1007"/>
        <v>0</v>
      </c>
      <c r="AQN576" s="21">
        <f t="shared" si="1008"/>
        <v>0</v>
      </c>
      <c r="AQO576" s="21">
        <f t="shared" si="1009"/>
        <v>0</v>
      </c>
      <c r="AQP576" s="21">
        <f t="shared" si="1010"/>
        <v>0</v>
      </c>
      <c r="AQQ576" s="21">
        <f t="shared" si="1011"/>
        <v>0</v>
      </c>
      <c r="AQR576" s="21">
        <f t="shared" si="1012"/>
        <v>0</v>
      </c>
      <c r="AQS576" s="21">
        <f t="shared" si="1013"/>
        <v>0</v>
      </c>
      <c r="AQT576" s="21">
        <f t="shared" si="1014"/>
        <v>0</v>
      </c>
      <c r="AQU576" s="21">
        <f t="shared" si="1015"/>
        <v>0</v>
      </c>
      <c r="AQV576" s="21">
        <f t="shared" si="1016"/>
        <v>0</v>
      </c>
      <c r="AQW576" s="21">
        <f t="shared" si="242"/>
        <v>0</v>
      </c>
      <c r="AQX576" s="21">
        <f t="shared" si="242"/>
        <v>0</v>
      </c>
      <c r="AQY576" s="21">
        <f t="shared" si="1017"/>
        <v>0</v>
      </c>
      <c r="AQZ576" s="21">
        <f t="shared" si="243"/>
        <v>0</v>
      </c>
      <c r="ARA576" s="21">
        <f t="shared" si="243"/>
        <v>0</v>
      </c>
      <c r="ARB576" s="23"/>
      <c r="ARC576" s="23"/>
      <c r="ARD576" s="23"/>
      <c r="ARE576" s="21">
        <f t="shared" si="1018"/>
        <v>0</v>
      </c>
      <c r="ARF576" s="21">
        <f t="shared" si="1019"/>
        <v>0</v>
      </c>
      <c r="ARG576" s="21">
        <f t="shared" si="1020"/>
        <v>0</v>
      </c>
      <c r="ARH576" s="21">
        <f t="shared" si="1021"/>
        <v>0</v>
      </c>
      <c r="ARI576" s="21">
        <f t="shared" si="1022"/>
        <v>0</v>
      </c>
      <c r="ARJ576" s="21">
        <f t="shared" si="1023"/>
        <v>0</v>
      </c>
      <c r="ARK576" s="21">
        <f t="shared" si="1024"/>
        <v>0</v>
      </c>
      <c r="ARL576" s="21">
        <f t="shared" si="1025"/>
        <v>0</v>
      </c>
      <c r="ARM576" s="21">
        <f t="shared" si="1026"/>
        <v>0</v>
      </c>
      <c r="ARN576" s="21">
        <f t="shared" si="1027"/>
        <v>0</v>
      </c>
      <c r="ARO576" s="21">
        <f t="shared" si="1028"/>
        <v>0</v>
      </c>
      <c r="ARP576" s="21">
        <f t="shared" si="1029"/>
        <v>0</v>
      </c>
      <c r="ARQ576" s="21">
        <f t="shared" si="1030"/>
        <v>0</v>
      </c>
      <c r="ARR576" s="21">
        <f t="shared" si="244"/>
        <v>0</v>
      </c>
      <c r="ARS576" s="21">
        <f t="shared" si="244"/>
        <v>0</v>
      </c>
      <c r="ART576" s="21">
        <f t="shared" si="1031"/>
        <v>0</v>
      </c>
      <c r="ARU576" s="21">
        <f t="shared" si="245"/>
        <v>0</v>
      </c>
      <c r="ARV576" s="21">
        <f t="shared" si="245"/>
        <v>0</v>
      </c>
      <c r="ARW576" s="23"/>
      <c r="ARX576" s="23"/>
      <c r="ARY576" s="23"/>
      <c r="ARZ576" s="21">
        <f t="shared" si="1032"/>
        <v>0</v>
      </c>
      <c r="ASA576" s="21">
        <f t="shared" si="1033"/>
        <v>0</v>
      </c>
      <c r="ASB576" s="21">
        <f t="shared" si="1034"/>
        <v>0</v>
      </c>
      <c r="ASC576" s="21">
        <f t="shared" si="1035"/>
        <v>0</v>
      </c>
      <c r="ASD576" s="21">
        <f t="shared" si="1036"/>
        <v>0</v>
      </c>
      <c r="ASE576" s="21">
        <f t="shared" si="1037"/>
        <v>0</v>
      </c>
      <c r="ASF576" s="21">
        <f t="shared" si="1038"/>
        <v>0</v>
      </c>
      <c r="ASG576" s="21">
        <f t="shared" si="1039"/>
        <v>0</v>
      </c>
      <c r="ASH576" s="21">
        <f t="shared" si="1040"/>
        <v>0</v>
      </c>
      <c r="ASI576" s="21">
        <f t="shared" si="1041"/>
        <v>0</v>
      </c>
      <c r="ASJ576" s="21">
        <f t="shared" si="1042"/>
        <v>0</v>
      </c>
      <c r="ASK576" s="21">
        <f t="shared" si="1043"/>
        <v>0</v>
      </c>
      <c r="ASL576" s="21">
        <f t="shared" si="1044"/>
        <v>0</v>
      </c>
      <c r="ASM576" s="21">
        <f t="shared" si="246"/>
        <v>0</v>
      </c>
      <c r="ASN576" s="21">
        <f t="shared" si="246"/>
        <v>0</v>
      </c>
      <c r="ASO576" s="21">
        <f t="shared" si="1045"/>
        <v>0</v>
      </c>
      <c r="ASP576" s="21">
        <f t="shared" si="247"/>
        <v>0</v>
      </c>
      <c r="ASQ576" s="21">
        <f t="shared" si="247"/>
        <v>0</v>
      </c>
      <c r="ASR576" s="23"/>
      <c r="ASS576" s="23"/>
      <c r="AST576" s="23"/>
      <c r="ASU576" s="21">
        <f t="shared" si="1046"/>
        <v>0</v>
      </c>
      <c r="ASV576" s="21">
        <f t="shared" si="1047"/>
        <v>0</v>
      </c>
      <c r="ASW576" s="21">
        <f t="shared" si="1048"/>
        <v>0</v>
      </c>
      <c r="ASX576" s="21">
        <f t="shared" si="1049"/>
        <v>0</v>
      </c>
      <c r="ASY576" s="21">
        <f t="shared" si="1050"/>
        <v>0</v>
      </c>
      <c r="ASZ576" s="21">
        <f t="shared" si="1051"/>
        <v>0</v>
      </c>
      <c r="ATA576" s="21">
        <f t="shared" si="1052"/>
        <v>0</v>
      </c>
      <c r="ATB576" s="21">
        <f t="shared" si="1053"/>
        <v>0</v>
      </c>
      <c r="ATC576" s="21">
        <f t="shared" si="1054"/>
        <v>0</v>
      </c>
      <c r="ATD576" s="21">
        <f t="shared" si="1055"/>
        <v>0</v>
      </c>
      <c r="ATE576" s="21">
        <f t="shared" si="1056"/>
        <v>0</v>
      </c>
      <c r="ATF576" s="21">
        <f t="shared" si="1057"/>
        <v>0</v>
      </c>
      <c r="ATG576" s="21">
        <f t="shared" si="1058"/>
        <v>0</v>
      </c>
      <c r="ATH576" s="21">
        <f t="shared" si="248"/>
        <v>0</v>
      </c>
      <c r="ATI576" s="21">
        <f t="shared" si="248"/>
        <v>0</v>
      </c>
      <c r="ATJ576" s="21">
        <f t="shared" si="1059"/>
        <v>0</v>
      </c>
      <c r="ATK576" s="21">
        <f t="shared" si="249"/>
        <v>0</v>
      </c>
      <c r="ATL576" s="21">
        <f t="shared" si="249"/>
        <v>0</v>
      </c>
      <c r="ATM576" s="23"/>
      <c r="ATN576" s="23"/>
      <c r="ATO576" s="23"/>
      <c r="ATP576" s="21">
        <f t="shared" si="1060"/>
        <v>0</v>
      </c>
      <c r="ATQ576" s="21">
        <f t="shared" si="1061"/>
        <v>0</v>
      </c>
      <c r="ATR576" s="21">
        <f t="shared" si="1062"/>
        <v>0</v>
      </c>
      <c r="ATS576" s="21">
        <f t="shared" si="1063"/>
        <v>0</v>
      </c>
      <c r="ATT576" s="21">
        <f t="shared" si="1064"/>
        <v>0</v>
      </c>
      <c r="ATU576" s="21">
        <f t="shared" si="1065"/>
        <v>0</v>
      </c>
      <c r="ATV576" s="21">
        <f t="shared" si="1066"/>
        <v>0</v>
      </c>
      <c r="ATW576" s="21">
        <f t="shared" si="1067"/>
        <v>0</v>
      </c>
      <c r="ATX576" s="21">
        <f t="shared" si="1068"/>
        <v>0</v>
      </c>
      <c r="ATY576" s="21">
        <f t="shared" si="1069"/>
        <v>0</v>
      </c>
      <c r="ATZ576" s="21">
        <f t="shared" si="1070"/>
        <v>0</v>
      </c>
      <c r="AUA576" s="21">
        <f t="shared" si="1071"/>
        <v>0</v>
      </c>
      <c r="AUB576" s="21">
        <f t="shared" si="1072"/>
        <v>0</v>
      </c>
      <c r="AUC576" s="21">
        <f t="shared" si="250"/>
        <v>0</v>
      </c>
      <c r="AUD576" s="21">
        <f t="shared" si="250"/>
        <v>0</v>
      </c>
      <c r="AUE576" s="21">
        <f t="shared" si="1073"/>
        <v>0</v>
      </c>
      <c r="AUF576" s="21">
        <f t="shared" si="251"/>
        <v>0</v>
      </c>
      <c r="AUG576" s="21">
        <f t="shared" si="251"/>
        <v>0</v>
      </c>
      <c r="AUH576" s="23"/>
      <c r="AUI576" s="23"/>
      <c r="AUJ576" s="23"/>
      <c r="AUK576" s="21">
        <f t="shared" si="1074"/>
        <v>0</v>
      </c>
      <c r="AUL576" s="21">
        <f t="shared" si="1075"/>
        <v>0</v>
      </c>
      <c r="AUM576" s="21">
        <f t="shared" si="1076"/>
        <v>0</v>
      </c>
      <c r="AUN576" s="21">
        <f t="shared" si="1077"/>
        <v>0</v>
      </c>
      <c r="AUO576" s="21">
        <f t="shared" si="1078"/>
        <v>0</v>
      </c>
      <c r="AUP576" s="21">
        <f t="shared" si="1079"/>
        <v>0</v>
      </c>
      <c r="AUQ576" s="21">
        <f t="shared" si="1080"/>
        <v>0</v>
      </c>
      <c r="AUR576" s="21">
        <f t="shared" si="1081"/>
        <v>0</v>
      </c>
      <c r="AUS576" s="21">
        <f t="shared" si="1082"/>
        <v>0</v>
      </c>
      <c r="AUT576" s="21">
        <f t="shared" si="1083"/>
        <v>0</v>
      </c>
      <c r="AUU576" s="21">
        <f t="shared" si="1084"/>
        <v>0</v>
      </c>
      <c r="AUV576" s="21">
        <f t="shared" si="1085"/>
        <v>0</v>
      </c>
      <c r="AUW576" s="21">
        <f t="shared" si="1086"/>
        <v>0</v>
      </c>
      <c r="AUX576" s="21">
        <f t="shared" si="252"/>
        <v>0</v>
      </c>
      <c r="AUY576" s="21">
        <f t="shared" si="252"/>
        <v>0</v>
      </c>
      <c r="AUZ576" s="21">
        <f t="shared" si="1087"/>
        <v>0</v>
      </c>
      <c r="AVA576" s="21">
        <f t="shared" si="253"/>
        <v>0</v>
      </c>
      <c r="AVB576" s="21">
        <f t="shared" si="253"/>
        <v>0</v>
      </c>
      <c r="AVC576" s="41">
        <f t="shared" si="1088"/>
        <v>0</v>
      </c>
      <c r="AVD576" s="41">
        <f t="shared" si="254"/>
        <v>0</v>
      </c>
      <c r="AVE576" s="41">
        <f t="shared" si="254"/>
        <v>0</v>
      </c>
      <c r="AVF576" s="21">
        <f t="shared" si="254"/>
        <v>0</v>
      </c>
      <c r="AVG576" s="21">
        <f t="shared" si="254"/>
        <v>0</v>
      </c>
      <c r="AVH576" s="21">
        <f t="shared" si="254"/>
        <v>0</v>
      </c>
      <c r="AVI576" s="21">
        <f t="shared" si="254"/>
        <v>0</v>
      </c>
      <c r="AVJ576" s="21">
        <f t="shared" si="254"/>
        <v>0</v>
      </c>
      <c r="AVK576" s="21">
        <f t="shared" si="254"/>
        <v>0</v>
      </c>
      <c r="AVL576" s="21"/>
      <c r="AVM576" s="21"/>
      <c r="AVN576" s="21"/>
      <c r="AVO576" s="21"/>
      <c r="AVP576" s="21"/>
      <c r="AVQ576" s="21"/>
      <c r="AVR576" s="21">
        <f t="shared" si="255"/>
        <v>0</v>
      </c>
      <c r="AVS576" s="21">
        <f t="shared" si="255"/>
        <v>0</v>
      </c>
      <c r="AVT576" s="21">
        <f t="shared" si="255"/>
        <v>0</v>
      </c>
      <c r="AVU576" s="21">
        <f t="shared" si="255"/>
        <v>0</v>
      </c>
      <c r="AVV576" s="21">
        <f t="shared" si="255"/>
        <v>0</v>
      </c>
      <c r="AVW576" s="21">
        <f t="shared" si="255"/>
        <v>0</v>
      </c>
    </row>
    <row r="577" spans="1:1271" s="50" customFormat="1" ht="24" customHeight="1">
      <c r="A577" s="66" t="s">
        <v>197</v>
      </c>
    </row>
    <row r="578" spans="1:1271">
      <c r="A578" s="31" t="s">
        <v>117</v>
      </c>
      <c r="B578" s="24"/>
      <c r="C578" s="30" t="s">
        <v>102</v>
      </c>
      <c r="D578" s="134"/>
      <c r="E578" s="135"/>
      <c r="F578" s="67" t="s">
        <v>202</v>
      </c>
      <c r="G578" s="67" t="s">
        <v>202</v>
      </c>
      <c r="H578" s="67" t="s">
        <v>202</v>
      </c>
      <c r="I578" s="67" t="s">
        <v>202</v>
      </c>
      <c r="J578" s="67" t="s">
        <v>202</v>
      </c>
      <c r="K578" s="67" t="s">
        <v>202</v>
      </c>
      <c r="L578" s="39">
        <f>SUM(L579:L588)</f>
        <v>253</v>
      </c>
      <c r="M578" s="39">
        <f t="shared" ref="M578:T578" si="1092">SUM(M579:M588)</f>
        <v>223</v>
      </c>
      <c r="N578" s="39">
        <f t="shared" si="1092"/>
        <v>223</v>
      </c>
      <c r="O578" s="39">
        <f t="shared" si="1092"/>
        <v>0</v>
      </c>
      <c r="P578" s="39">
        <f t="shared" si="1092"/>
        <v>0</v>
      </c>
      <c r="Q578" s="39">
        <f t="shared" si="1092"/>
        <v>0</v>
      </c>
      <c r="R578" s="39">
        <f t="shared" si="1092"/>
        <v>1373329.2</v>
      </c>
      <c r="S578" s="39">
        <f t="shared" si="1092"/>
        <v>1157477.03</v>
      </c>
      <c r="T578" s="39">
        <f t="shared" si="1092"/>
        <v>1157477.03</v>
      </c>
      <c r="U578" s="67" t="s">
        <v>202</v>
      </c>
      <c r="V578" s="67" t="s">
        <v>202</v>
      </c>
      <c r="W578" s="67" t="s">
        <v>202</v>
      </c>
      <c r="X578" s="67" t="s">
        <v>202</v>
      </c>
      <c r="Y578" s="67" t="s">
        <v>202</v>
      </c>
      <c r="Z578" s="67" t="s">
        <v>202</v>
      </c>
      <c r="AA578" s="39">
        <f t="shared" ref="AA578:AF578" si="1093">SUM(AA579:AA588)</f>
        <v>0</v>
      </c>
      <c r="AB578" s="39">
        <f t="shared" si="1093"/>
        <v>0</v>
      </c>
      <c r="AC578" s="39">
        <f t="shared" si="1093"/>
        <v>0</v>
      </c>
      <c r="AD578" s="39">
        <f t="shared" si="1093"/>
        <v>389773.5</v>
      </c>
      <c r="AE578" s="39">
        <f t="shared" si="1093"/>
        <v>545869.1</v>
      </c>
      <c r="AF578" s="39">
        <f t="shared" si="1093"/>
        <v>503853.83</v>
      </c>
      <c r="AG578" s="39">
        <f>SUM(AG579:AG588)</f>
        <v>465</v>
      </c>
      <c r="AH578" s="39">
        <f t="shared" ref="AH578:AO578" si="1094">SUM(AH579:AH588)</f>
        <v>446</v>
      </c>
      <c r="AI578" s="39">
        <f t="shared" si="1094"/>
        <v>446</v>
      </c>
      <c r="AJ578" s="39">
        <f t="shared" si="1094"/>
        <v>0</v>
      </c>
      <c r="AK578" s="39">
        <f t="shared" si="1094"/>
        <v>0</v>
      </c>
      <c r="AL578" s="39">
        <f t="shared" si="1094"/>
        <v>0</v>
      </c>
      <c r="AM578" s="39">
        <f t="shared" si="1094"/>
        <v>3434122.73</v>
      </c>
      <c r="AN578" s="39">
        <f t="shared" si="1094"/>
        <v>2774703.45</v>
      </c>
      <c r="AO578" s="39">
        <f t="shared" si="1094"/>
        <v>2774703.45</v>
      </c>
      <c r="AP578" s="67" t="s">
        <v>202</v>
      </c>
      <c r="AQ578" s="67" t="s">
        <v>202</v>
      </c>
      <c r="AR578" s="67" t="s">
        <v>202</v>
      </c>
      <c r="AS578" s="67" t="s">
        <v>202</v>
      </c>
      <c r="AT578" s="67" t="s">
        <v>202</v>
      </c>
      <c r="AU578" s="67" t="s">
        <v>202</v>
      </c>
      <c r="AV578" s="39">
        <f t="shared" ref="AV578:BA578" si="1095">SUM(AV579:AV588)</f>
        <v>0</v>
      </c>
      <c r="AW578" s="39">
        <f t="shared" si="1095"/>
        <v>0</v>
      </c>
      <c r="AX578" s="39">
        <f t="shared" si="1095"/>
        <v>0</v>
      </c>
      <c r="AY578" s="39">
        <f t="shared" si="1095"/>
        <v>1517621.88</v>
      </c>
      <c r="AZ578" s="39">
        <f t="shared" si="1095"/>
        <v>1218413.42</v>
      </c>
      <c r="BA578" s="39">
        <f t="shared" si="1095"/>
        <v>1151888.27</v>
      </c>
      <c r="BB578" s="39">
        <f>SUM(BB579:BB588)</f>
        <v>286</v>
      </c>
      <c r="BC578" s="39">
        <f t="shared" ref="BC578:BJ578" si="1096">SUM(BC579:BC588)</f>
        <v>276</v>
      </c>
      <c r="BD578" s="39">
        <f t="shared" si="1096"/>
        <v>276</v>
      </c>
      <c r="BE578" s="39">
        <f t="shared" si="1096"/>
        <v>0</v>
      </c>
      <c r="BF578" s="39">
        <f t="shared" si="1096"/>
        <v>0</v>
      </c>
      <c r="BG578" s="39">
        <f t="shared" si="1096"/>
        <v>0</v>
      </c>
      <c r="BH578" s="39">
        <f t="shared" si="1096"/>
        <v>1710791.88</v>
      </c>
      <c r="BI578" s="39">
        <f t="shared" si="1096"/>
        <v>1620098.02</v>
      </c>
      <c r="BJ578" s="39">
        <f t="shared" si="1096"/>
        <v>1620098.02</v>
      </c>
      <c r="BK578" s="67" t="s">
        <v>202</v>
      </c>
      <c r="BL578" s="67" t="s">
        <v>202</v>
      </c>
      <c r="BM578" s="67" t="s">
        <v>202</v>
      </c>
      <c r="BN578" s="67" t="s">
        <v>202</v>
      </c>
      <c r="BO578" s="67" t="s">
        <v>202</v>
      </c>
      <c r="BP578" s="67" t="s">
        <v>202</v>
      </c>
      <c r="BQ578" s="39">
        <f t="shared" ref="BQ578:BV578" si="1097">SUM(BQ579:BQ588)</f>
        <v>0</v>
      </c>
      <c r="BR578" s="39">
        <f t="shared" si="1097"/>
        <v>0</v>
      </c>
      <c r="BS578" s="39">
        <f t="shared" si="1097"/>
        <v>0</v>
      </c>
      <c r="BT578" s="39">
        <f t="shared" si="1097"/>
        <v>632471.56999999995</v>
      </c>
      <c r="BU578" s="39">
        <f t="shared" si="1097"/>
        <v>698863.47</v>
      </c>
      <c r="BV578" s="39">
        <f t="shared" si="1097"/>
        <v>641346.05000000005</v>
      </c>
      <c r="BW578" s="39">
        <f>SUM(BW579:BW588)</f>
        <v>72</v>
      </c>
      <c r="BX578" s="39">
        <f t="shared" ref="BX578:CE578" si="1098">SUM(BX579:BX588)</f>
        <v>72</v>
      </c>
      <c r="BY578" s="39">
        <f t="shared" si="1098"/>
        <v>72</v>
      </c>
      <c r="BZ578" s="39">
        <f t="shared" si="1098"/>
        <v>0</v>
      </c>
      <c r="CA578" s="39">
        <f t="shared" si="1098"/>
        <v>0</v>
      </c>
      <c r="CB578" s="39">
        <f t="shared" si="1098"/>
        <v>0</v>
      </c>
      <c r="CC578" s="39">
        <f t="shared" si="1098"/>
        <v>229424.53</v>
      </c>
      <c r="CD578" s="39">
        <f t="shared" si="1098"/>
        <v>229424.53</v>
      </c>
      <c r="CE578" s="39">
        <f t="shared" si="1098"/>
        <v>229424.53</v>
      </c>
      <c r="CF578" s="67" t="s">
        <v>202</v>
      </c>
      <c r="CG578" s="67" t="s">
        <v>202</v>
      </c>
      <c r="CH578" s="67" t="s">
        <v>202</v>
      </c>
      <c r="CI578" s="67" t="s">
        <v>202</v>
      </c>
      <c r="CJ578" s="67" t="s">
        <v>202</v>
      </c>
      <c r="CK578" s="67" t="s">
        <v>202</v>
      </c>
      <c r="CL578" s="39">
        <f t="shared" ref="CL578:CQ578" si="1099">SUM(CL579:CL588)</f>
        <v>0</v>
      </c>
      <c r="CM578" s="39">
        <f t="shared" si="1099"/>
        <v>0</v>
      </c>
      <c r="CN578" s="39">
        <f t="shared" si="1099"/>
        <v>0</v>
      </c>
      <c r="CO578" s="39">
        <f t="shared" si="1099"/>
        <v>132946</v>
      </c>
      <c r="CP578" s="39">
        <f t="shared" si="1099"/>
        <v>112542.38</v>
      </c>
      <c r="CQ578" s="39">
        <f t="shared" si="1099"/>
        <v>360523.92</v>
      </c>
      <c r="CR578" s="39">
        <f>SUM(CR579:CR588)</f>
        <v>139</v>
      </c>
      <c r="CS578" s="39">
        <f t="shared" ref="CS578:CZ578" si="1100">SUM(CS579:CS588)</f>
        <v>131</v>
      </c>
      <c r="CT578" s="39">
        <f t="shared" si="1100"/>
        <v>131</v>
      </c>
      <c r="CU578" s="39">
        <f t="shared" si="1100"/>
        <v>0</v>
      </c>
      <c r="CV578" s="39">
        <f t="shared" si="1100"/>
        <v>0</v>
      </c>
      <c r="CW578" s="39">
        <f t="shared" si="1100"/>
        <v>0</v>
      </c>
      <c r="CX578" s="39">
        <f t="shared" si="1100"/>
        <v>841606.63</v>
      </c>
      <c r="CY578" s="39">
        <f t="shared" si="1100"/>
        <v>739440.17</v>
      </c>
      <c r="CZ578" s="39">
        <f t="shared" si="1100"/>
        <v>739440.17</v>
      </c>
      <c r="DA578" s="67" t="s">
        <v>202</v>
      </c>
      <c r="DB578" s="67" t="s">
        <v>202</v>
      </c>
      <c r="DC578" s="67" t="s">
        <v>202</v>
      </c>
      <c r="DD578" s="67" t="s">
        <v>202</v>
      </c>
      <c r="DE578" s="67" t="s">
        <v>202</v>
      </c>
      <c r="DF578" s="67" t="s">
        <v>202</v>
      </c>
      <c r="DG578" s="39">
        <f t="shared" ref="DG578:DL578" si="1101">SUM(DG579:DG588)</f>
        <v>0</v>
      </c>
      <c r="DH578" s="39">
        <f t="shared" si="1101"/>
        <v>0</v>
      </c>
      <c r="DI578" s="39">
        <f t="shared" si="1101"/>
        <v>0</v>
      </c>
      <c r="DJ578" s="39">
        <f t="shared" si="1101"/>
        <v>439597.42</v>
      </c>
      <c r="DK578" s="39">
        <f t="shared" si="1101"/>
        <v>377839.49</v>
      </c>
      <c r="DL578" s="39">
        <f t="shared" si="1101"/>
        <v>355373.22</v>
      </c>
      <c r="DM578" s="39">
        <f>SUM(DM579:DM588)</f>
        <v>167</v>
      </c>
      <c r="DN578" s="39">
        <f t="shared" ref="DN578:DU578" si="1102">SUM(DN579:DN588)</f>
        <v>151</v>
      </c>
      <c r="DO578" s="39">
        <f t="shared" si="1102"/>
        <v>151</v>
      </c>
      <c r="DP578" s="39">
        <f t="shared" si="1102"/>
        <v>0</v>
      </c>
      <c r="DQ578" s="39">
        <f t="shared" si="1102"/>
        <v>0</v>
      </c>
      <c r="DR578" s="39">
        <f t="shared" si="1102"/>
        <v>0</v>
      </c>
      <c r="DS578" s="39">
        <f t="shared" si="1102"/>
        <v>828519.12</v>
      </c>
      <c r="DT578" s="39">
        <f t="shared" si="1102"/>
        <v>736062.72</v>
      </c>
      <c r="DU578" s="39">
        <f t="shared" si="1102"/>
        <v>736062.72</v>
      </c>
      <c r="DV578" s="67" t="s">
        <v>202</v>
      </c>
      <c r="DW578" s="67" t="s">
        <v>202</v>
      </c>
      <c r="DX578" s="67" t="s">
        <v>202</v>
      </c>
      <c r="DY578" s="67" t="s">
        <v>202</v>
      </c>
      <c r="DZ578" s="67" t="s">
        <v>202</v>
      </c>
      <c r="EA578" s="67" t="s">
        <v>202</v>
      </c>
      <c r="EB578" s="39">
        <f t="shared" ref="EB578:EG578" si="1103">SUM(EB579:EB588)</f>
        <v>0</v>
      </c>
      <c r="EC578" s="39">
        <f t="shared" si="1103"/>
        <v>0</v>
      </c>
      <c r="ED578" s="39">
        <f t="shared" si="1103"/>
        <v>0</v>
      </c>
      <c r="EE578" s="39">
        <f t="shared" si="1103"/>
        <v>458712.87</v>
      </c>
      <c r="EF578" s="39">
        <f t="shared" si="1103"/>
        <v>400994.76</v>
      </c>
      <c r="EG578" s="39">
        <f t="shared" si="1103"/>
        <v>379974.26</v>
      </c>
      <c r="EH578" s="39">
        <f>SUM(EH579:EH588)</f>
        <v>0</v>
      </c>
      <c r="EI578" s="39">
        <f t="shared" ref="EI578:EP578" si="1104">SUM(EI579:EI588)</f>
        <v>0</v>
      </c>
      <c r="EJ578" s="39">
        <f t="shared" si="1104"/>
        <v>0</v>
      </c>
      <c r="EK578" s="39">
        <f t="shared" si="1104"/>
        <v>0</v>
      </c>
      <c r="EL578" s="39">
        <f t="shared" si="1104"/>
        <v>0</v>
      </c>
      <c r="EM578" s="39">
        <f t="shared" si="1104"/>
        <v>0</v>
      </c>
      <c r="EN578" s="39">
        <f t="shared" si="1104"/>
        <v>0</v>
      </c>
      <c r="EO578" s="39">
        <f t="shared" si="1104"/>
        <v>0</v>
      </c>
      <c r="EP578" s="39">
        <f t="shared" si="1104"/>
        <v>0</v>
      </c>
      <c r="EQ578" s="67" t="s">
        <v>202</v>
      </c>
      <c r="ER578" s="67" t="s">
        <v>202</v>
      </c>
      <c r="ES578" s="67" t="s">
        <v>202</v>
      </c>
      <c r="ET578" s="67" t="s">
        <v>202</v>
      </c>
      <c r="EU578" s="67" t="s">
        <v>202</v>
      </c>
      <c r="EV578" s="67" t="s">
        <v>202</v>
      </c>
      <c r="EW578" s="39">
        <f t="shared" ref="EW578:FB578" si="1105">SUM(EW579:EW588)</f>
        <v>0</v>
      </c>
      <c r="EX578" s="39">
        <f t="shared" si="1105"/>
        <v>0</v>
      </c>
      <c r="EY578" s="39">
        <f t="shared" si="1105"/>
        <v>0</v>
      </c>
      <c r="EZ578" s="39">
        <f t="shared" si="1105"/>
        <v>0</v>
      </c>
      <c r="FA578" s="39">
        <f t="shared" si="1105"/>
        <v>0</v>
      </c>
      <c r="FB578" s="39">
        <f t="shared" si="1105"/>
        <v>0</v>
      </c>
      <c r="FC578" s="39">
        <f>SUM(FC579:FC588)</f>
        <v>159</v>
      </c>
      <c r="FD578" s="39">
        <f t="shared" ref="FD578:FK578" si="1106">SUM(FD579:FD588)</f>
        <v>167</v>
      </c>
      <c r="FE578" s="39">
        <f t="shared" si="1106"/>
        <v>167</v>
      </c>
      <c r="FF578" s="39">
        <f t="shared" si="1106"/>
        <v>0</v>
      </c>
      <c r="FG578" s="39">
        <f t="shared" si="1106"/>
        <v>0</v>
      </c>
      <c r="FH578" s="39">
        <f t="shared" si="1106"/>
        <v>0</v>
      </c>
      <c r="FI578" s="39">
        <f t="shared" si="1106"/>
        <v>1190622.3799999999</v>
      </c>
      <c r="FJ578" s="39">
        <f t="shared" si="1106"/>
        <v>1168361.28</v>
      </c>
      <c r="FK578" s="39">
        <f t="shared" si="1106"/>
        <v>1168361.28</v>
      </c>
      <c r="FL578" s="67" t="s">
        <v>202</v>
      </c>
      <c r="FM578" s="67" t="s">
        <v>202</v>
      </c>
      <c r="FN578" s="67" t="s">
        <v>202</v>
      </c>
      <c r="FO578" s="67" t="s">
        <v>202</v>
      </c>
      <c r="FP578" s="67" t="s">
        <v>202</v>
      </c>
      <c r="FQ578" s="67" t="s">
        <v>202</v>
      </c>
      <c r="FR578" s="39">
        <f t="shared" ref="FR578:FW578" si="1107">SUM(FR579:FR588)</f>
        <v>0</v>
      </c>
      <c r="FS578" s="39">
        <f t="shared" si="1107"/>
        <v>0</v>
      </c>
      <c r="FT578" s="39">
        <f t="shared" si="1107"/>
        <v>0</v>
      </c>
      <c r="FU578" s="39">
        <f t="shared" si="1107"/>
        <v>540080.17000000004</v>
      </c>
      <c r="FV578" s="39">
        <f t="shared" si="1107"/>
        <v>478095.42</v>
      </c>
      <c r="FW578" s="39">
        <f t="shared" si="1107"/>
        <v>453677.53</v>
      </c>
      <c r="FX578" s="39">
        <f>SUM(FX579:FX588)</f>
        <v>0</v>
      </c>
      <c r="FY578" s="39">
        <f t="shared" ref="FY578:GF578" si="1108">SUM(FY579:FY588)</f>
        <v>0</v>
      </c>
      <c r="FZ578" s="39">
        <f t="shared" si="1108"/>
        <v>0</v>
      </c>
      <c r="GA578" s="39">
        <f t="shared" si="1108"/>
        <v>0</v>
      </c>
      <c r="GB578" s="39">
        <f t="shared" si="1108"/>
        <v>0</v>
      </c>
      <c r="GC578" s="39">
        <f t="shared" si="1108"/>
        <v>0</v>
      </c>
      <c r="GD578" s="39">
        <f t="shared" si="1108"/>
        <v>0</v>
      </c>
      <c r="GE578" s="39">
        <f t="shared" si="1108"/>
        <v>0</v>
      </c>
      <c r="GF578" s="39">
        <f t="shared" si="1108"/>
        <v>0</v>
      </c>
      <c r="GG578" s="67" t="s">
        <v>202</v>
      </c>
      <c r="GH578" s="67" t="s">
        <v>202</v>
      </c>
      <c r="GI578" s="67" t="s">
        <v>202</v>
      </c>
      <c r="GJ578" s="67" t="s">
        <v>202</v>
      </c>
      <c r="GK578" s="67" t="s">
        <v>202</v>
      </c>
      <c r="GL578" s="67" t="s">
        <v>202</v>
      </c>
      <c r="GM578" s="39">
        <f t="shared" ref="GM578:GR578" si="1109">SUM(GM579:GM588)</f>
        <v>0</v>
      </c>
      <c r="GN578" s="39">
        <f t="shared" si="1109"/>
        <v>0</v>
      </c>
      <c r="GO578" s="39">
        <f t="shared" si="1109"/>
        <v>0</v>
      </c>
      <c r="GP578" s="39">
        <f t="shared" si="1109"/>
        <v>0</v>
      </c>
      <c r="GQ578" s="39">
        <f t="shared" si="1109"/>
        <v>0</v>
      </c>
      <c r="GR578" s="39">
        <f t="shared" si="1109"/>
        <v>0</v>
      </c>
      <c r="GS578" s="39">
        <f>SUM(GS579:GS588)</f>
        <v>132</v>
      </c>
      <c r="GT578" s="39">
        <f t="shared" ref="GT578:HA578" si="1110">SUM(GT579:GT588)</f>
        <v>121</v>
      </c>
      <c r="GU578" s="39">
        <f t="shared" si="1110"/>
        <v>121</v>
      </c>
      <c r="GV578" s="39">
        <f t="shared" si="1110"/>
        <v>0</v>
      </c>
      <c r="GW578" s="39">
        <f t="shared" si="1110"/>
        <v>0</v>
      </c>
      <c r="GX578" s="39">
        <f t="shared" si="1110"/>
        <v>0</v>
      </c>
      <c r="GY578" s="39">
        <f t="shared" si="1110"/>
        <v>954749.67</v>
      </c>
      <c r="GZ578" s="39">
        <f t="shared" si="1110"/>
        <v>805088.47</v>
      </c>
      <c r="HA578" s="39">
        <f t="shared" si="1110"/>
        <v>805088.47</v>
      </c>
      <c r="HB578" s="67" t="s">
        <v>202</v>
      </c>
      <c r="HC578" s="67" t="s">
        <v>202</v>
      </c>
      <c r="HD578" s="67" t="s">
        <v>202</v>
      </c>
      <c r="HE578" s="67" t="s">
        <v>202</v>
      </c>
      <c r="HF578" s="67" t="s">
        <v>202</v>
      </c>
      <c r="HG578" s="67" t="s">
        <v>202</v>
      </c>
      <c r="HH578" s="39">
        <f t="shared" ref="HH578:HM578" si="1111">SUM(HH579:HH588)</f>
        <v>0</v>
      </c>
      <c r="HI578" s="39">
        <f t="shared" si="1111"/>
        <v>0</v>
      </c>
      <c r="HJ578" s="39">
        <f t="shared" si="1111"/>
        <v>0</v>
      </c>
      <c r="HK578" s="39">
        <f t="shared" si="1111"/>
        <v>456921.75</v>
      </c>
      <c r="HL578" s="39">
        <f t="shared" si="1111"/>
        <v>378707.79</v>
      </c>
      <c r="HM578" s="39">
        <f t="shared" si="1111"/>
        <v>357887.89</v>
      </c>
      <c r="HN578" s="39">
        <f>SUM(HN579:HN588)</f>
        <v>309</v>
      </c>
      <c r="HO578" s="39">
        <f t="shared" ref="HO578:HV578" si="1112">SUM(HO579:HO588)</f>
        <v>338</v>
      </c>
      <c r="HP578" s="39">
        <f t="shared" si="1112"/>
        <v>338</v>
      </c>
      <c r="HQ578" s="39">
        <f t="shared" si="1112"/>
        <v>0</v>
      </c>
      <c r="HR578" s="39">
        <f t="shared" si="1112"/>
        <v>0</v>
      </c>
      <c r="HS578" s="39">
        <f t="shared" si="1112"/>
        <v>0</v>
      </c>
      <c r="HT578" s="39">
        <f t="shared" si="1112"/>
        <v>2035746.83</v>
      </c>
      <c r="HU578" s="39">
        <f t="shared" si="1112"/>
        <v>2139006.1</v>
      </c>
      <c r="HV578" s="39">
        <f t="shared" si="1112"/>
        <v>2139006.1</v>
      </c>
      <c r="HW578" s="67" t="s">
        <v>202</v>
      </c>
      <c r="HX578" s="67" t="s">
        <v>202</v>
      </c>
      <c r="HY578" s="67" t="s">
        <v>202</v>
      </c>
      <c r="HZ578" s="67" t="s">
        <v>202</v>
      </c>
      <c r="IA578" s="67" t="s">
        <v>202</v>
      </c>
      <c r="IB578" s="67" t="s">
        <v>202</v>
      </c>
      <c r="IC578" s="39">
        <f t="shared" ref="IC578:IH578" si="1113">SUM(IC579:IC588)</f>
        <v>0</v>
      </c>
      <c r="ID578" s="39">
        <f t="shared" si="1113"/>
        <v>0</v>
      </c>
      <c r="IE578" s="39">
        <f t="shared" si="1113"/>
        <v>0</v>
      </c>
      <c r="IF578" s="39">
        <f t="shared" si="1113"/>
        <v>1159951.1000000001</v>
      </c>
      <c r="IG578" s="39">
        <f t="shared" si="1113"/>
        <v>977890.82</v>
      </c>
      <c r="IH578" s="39">
        <f t="shared" si="1113"/>
        <v>912963.57</v>
      </c>
      <c r="II578" s="39">
        <f>SUM(II579:II588)</f>
        <v>171</v>
      </c>
      <c r="IJ578" s="39">
        <f t="shared" ref="IJ578:IQ578" si="1114">SUM(IJ579:IJ588)</f>
        <v>170</v>
      </c>
      <c r="IK578" s="39">
        <f t="shared" si="1114"/>
        <v>170</v>
      </c>
      <c r="IL578" s="39">
        <f t="shared" si="1114"/>
        <v>0</v>
      </c>
      <c r="IM578" s="39">
        <f t="shared" si="1114"/>
        <v>0</v>
      </c>
      <c r="IN578" s="39">
        <f t="shared" si="1114"/>
        <v>0</v>
      </c>
      <c r="IO578" s="39">
        <f t="shared" si="1114"/>
        <v>1091112.3</v>
      </c>
      <c r="IP578" s="39">
        <f t="shared" si="1114"/>
        <v>989579.09</v>
      </c>
      <c r="IQ578" s="39">
        <f t="shared" si="1114"/>
        <v>989579.09</v>
      </c>
      <c r="IR578" s="67" t="s">
        <v>202</v>
      </c>
      <c r="IS578" s="67" t="s">
        <v>202</v>
      </c>
      <c r="IT578" s="67" t="s">
        <v>202</v>
      </c>
      <c r="IU578" s="67" t="s">
        <v>202</v>
      </c>
      <c r="IV578" s="67" t="s">
        <v>202</v>
      </c>
      <c r="IW578" s="67" t="s">
        <v>202</v>
      </c>
      <c r="IX578" s="39">
        <f t="shared" ref="IX578:JC578" si="1115">SUM(IX579:IX588)</f>
        <v>0</v>
      </c>
      <c r="IY578" s="39">
        <f t="shared" si="1115"/>
        <v>0</v>
      </c>
      <c r="IZ578" s="39">
        <f t="shared" si="1115"/>
        <v>0</v>
      </c>
      <c r="JA578" s="39">
        <f t="shared" si="1115"/>
        <v>539592.68999999994</v>
      </c>
      <c r="JB578" s="39">
        <f t="shared" si="1115"/>
        <v>421641.97</v>
      </c>
      <c r="JC578" s="39">
        <f t="shared" si="1115"/>
        <v>392953.73</v>
      </c>
      <c r="JD578" s="39">
        <f>SUM(JD579:JD588)</f>
        <v>50</v>
      </c>
      <c r="JE578" s="39">
        <f t="shared" ref="JE578:JL578" si="1116">SUM(JE579:JE588)</f>
        <v>53</v>
      </c>
      <c r="JF578" s="39">
        <f t="shared" si="1116"/>
        <v>53</v>
      </c>
      <c r="JG578" s="39">
        <f t="shared" si="1116"/>
        <v>0</v>
      </c>
      <c r="JH578" s="39">
        <f t="shared" si="1116"/>
        <v>0</v>
      </c>
      <c r="JI578" s="39">
        <f t="shared" si="1116"/>
        <v>0</v>
      </c>
      <c r="JJ578" s="39">
        <f t="shared" si="1116"/>
        <v>791579</v>
      </c>
      <c r="JK578" s="39">
        <f t="shared" si="1116"/>
        <v>337107.05</v>
      </c>
      <c r="JL578" s="39">
        <f t="shared" si="1116"/>
        <v>337107.05</v>
      </c>
      <c r="JM578" s="67" t="s">
        <v>202</v>
      </c>
      <c r="JN578" s="67" t="s">
        <v>202</v>
      </c>
      <c r="JO578" s="67" t="s">
        <v>202</v>
      </c>
      <c r="JP578" s="67" t="s">
        <v>202</v>
      </c>
      <c r="JQ578" s="67" t="s">
        <v>202</v>
      </c>
      <c r="JR578" s="67" t="s">
        <v>202</v>
      </c>
      <c r="JS578" s="39">
        <f t="shared" ref="JS578:JX578" si="1117">SUM(JS579:JS588)</f>
        <v>0</v>
      </c>
      <c r="JT578" s="39">
        <f t="shared" si="1117"/>
        <v>0</v>
      </c>
      <c r="JU578" s="39">
        <f t="shared" si="1117"/>
        <v>0</v>
      </c>
      <c r="JV578" s="39">
        <f t="shared" si="1117"/>
        <v>535185</v>
      </c>
      <c r="JW578" s="39">
        <f t="shared" si="1117"/>
        <v>201378.14</v>
      </c>
      <c r="JX578" s="39">
        <f t="shared" si="1117"/>
        <v>193473.52</v>
      </c>
      <c r="JY578" s="39">
        <f>SUM(JY579:JY588)</f>
        <v>229</v>
      </c>
      <c r="JZ578" s="39">
        <f t="shared" ref="JZ578:KG578" si="1118">SUM(JZ579:JZ588)</f>
        <v>239</v>
      </c>
      <c r="KA578" s="39">
        <f t="shared" si="1118"/>
        <v>239</v>
      </c>
      <c r="KB578" s="39">
        <f t="shared" si="1118"/>
        <v>0</v>
      </c>
      <c r="KC578" s="39">
        <f t="shared" si="1118"/>
        <v>0</v>
      </c>
      <c r="KD578" s="39">
        <f t="shared" si="1118"/>
        <v>0</v>
      </c>
      <c r="KE578" s="39">
        <f t="shared" si="1118"/>
        <v>1359951.58</v>
      </c>
      <c r="KF578" s="39">
        <f t="shared" si="1118"/>
        <v>1370606.49</v>
      </c>
      <c r="KG578" s="39">
        <f t="shared" si="1118"/>
        <v>1370606.49</v>
      </c>
      <c r="KH578" s="67" t="s">
        <v>202</v>
      </c>
      <c r="KI578" s="67" t="s">
        <v>202</v>
      </c>
      <c r="KJ578" s="67" t="s">
        <v>202</v>
      </c>
      <c r="KK578" s="67" t="s">
        <v>202</v>
      </c>
      <c r="KL578" s="67" t="s">
        <v>202</v>
      </c>
      <c r="KM578" s="67" t="s">
        <v>202</v>
      </c>
      <c r="KN578" s="39">
        <f t="shared" ref="KN578:KS578" si="1119">SUM(KN579:KN588)</f>
        <v>0</v>
      </c>
      <c r="KO578" s="39">
        <f t="shared" si="1119"/>
        <v>0</v>
      </c>
      <c r="KP578" s="39">
        <f t="shared" si="1119"/>
        <v>0</v>
      </c>
      <c r="KQ578" s="39">
        <f t="shared" si="1119"/>
        <v>646054.43999999994</v>
      </c>
      <c r="KR578" s="39">
        <f t="shared" si="1119"/>
        <v>560677.18999999994</v>
      </c>
      <c r="KS578" s="39">
        <f t="shared" si="1119"/>
        <v>524146.52</v>
      </c>
      <c r="KT578" s="39">
        <f>SUM(KT579:KT588)</f>
        <v>287</v>
      </c>
      <c r="KU578" s="39">
        <f t="shared" ref="KU578:LB578" si="1120">SUM(KU579:KU588)</f>
        <v>318</v>
      </c>
      <c r="KV578" s="39">
        <f t="shared" si="1120"/>
        <v>318</v>
      </c>
      <c r="KW578" s="39">
        <f t="shared" si="1120"/>
        <v>0</v>
      </c>
      <c r="KX578" s="39">
        <f t="shared" si="1120"/>
        <v>0</v>
      </c>
      <c r="KY578" s="39">
        <f t="shared" si="1120"/>
        <v>0</v>
      </c>
      <c r="KZ578" s="39">
        <f t="shared" si="1120"/>
        <v>1901473.27</v>
      </c>
      <c r="LA578" s="39">
        <f t="shared" si="1120"/>
        <v>1930241.78</v>
      </c>
      <c r="LB578" s="39">
        <f t="shared" si="1120"/>
        <v>1930241.78</v>
      </c>
      <c r="LC578" s="67" t="s">
        <v>202</v>
      </c>
      <c r="LD578" s="67" t="s">
        <v>202</v>
      </c>
      <c r="LE578" s="67" t="s">
        <v>202</v>
      </c>
      <c r="LF578" s="67" t="s">
        <v>202</v>
      </c>
      <c r="LG578" s="67" t="s">
        <v>202</v>
      </c>
      <c r="LH578" s="67" t="s">
        <v>202</v>
      </c>
      <c r="LI578" s="39">
        <f t="shared" ref="LI578:LN578" si="1121">SUM(LI579:LI588)</f>
        <v>0</v>
      </c>
      <c r="LJ578" s="39">
        <f t="shared" si="1121"/>
        <v>0</v>
      </c>
      <c r="LK578" s="39">
        <f t="shared" si="1121"/>
        <v>0</v>
      </c>
      <c r="LL578" s="39">
        <f t="shared" si="1121"/>
        <v>820029.29</v>
      </c>
      <c r="LM578" s="39">
        <f t="shared" si="1121"/>
        <v>715195.51</v>
      </c>
      <c r="LN578" s="39">
        <f t="shared" si="1121"/>
        <v>677397.85</v>
      </c>
      <c r="LO578" s="39">
        <f>SUM(LO579:LO588)</f>
        <v>106</v>
      </c>
      <c r="LP578" s="39">
        <f t="shared" ref="LP578:LW578" si="1122">SUM(LP579:LP588)</f>
        <v>107</v>
      </c>
      <c r="LQ578" s="39">
        <f t="shared" si="1122"/>
        <v>107</v>
      </c>
      <c r="LR578" s="39">
        <f t="shared" si="1122"/>
        <v>0</v>
      </c>
      <c r="LS578" s="39">
        <f t="shared" si="1122"/>
        <v>0</v>
      </c>
      <c r="LT578" s="39">
        <f t="shared" si="1122"/>
        <v>0</v>
      </c>
      <c r="LU578" s="39">
        <f t="shared" si="1122"/>
        <v>644417.49</v>
      </c>
      <c r="LV578" s="39">
        <f t="shared" si="1122"/>
        <v>693781.35</v>
      </c>
      <c r="LW578" s="39">
        <f t="shared" si="1122"/>
        <v>693781.35</v>
      </c>
      <c r="LX578" s="67" t="s">
        <v>202</v>
      </c>
      <c r="LY578" s="67" t="s">
        <v>202</v>
      </c>
      <c r="LZ578" s="67" t="s">
        <v>202</v>
      </c>
      <c r="MA578" s="67" t="s">
        <v>202</v>
      </c>
      <c r="MB578" s="67" t="s">
        <v>202</v>
      </c>
      <c r="MC578" s="67" t="s">
        <v>202</v>
      </c>
      <c r="MD578" s="39">
        <f t="shared" ref="MD578:MI578" si="1123">SUM(MD579:MD588)</f>
        <v>0</v>
      </c>
      <c r="ME578" s="39">
        <f t="shared" si="1123"/>
        <v>0</v>
      </c>
      <c r="MF578" s="39">
        <f t="shared" si="1123"/>
        <v>0</v>
      </c>
      <c r="MG578" s="39">
        <f t="shared" si="1123"/>
        <v>367436.21</v>
      </c>
      <c r="MH578" s="39">
        <f t="shared" si="1123"/>
        <v>360203.25</v>
      </c>
      <c r="MI578" s="39">
        <f t="shared" si="1123"/>
        <v>342448.12</v>
      </c>
      <c r="MJ578" s="39">
        <f>SUM(MJ579:MJ588)</f>
        <v>180</v>
      </c>
      <c r="MK578" s="39">
        <f t="shared" ref="MK578:MR578" si="1124">SUM(MK579:MK588)</f>
        <v>179</v>
      </c>
      <c r="ML578" s="39">
        <f t="shared" si="1124"/>
        <v>179</v>
      </c>
      <c r="MM578" s="39">
        <f t="shared" si="1124"/>
        <v>0</v>
      </c>
      <c r="MN578" s="39">
        <f t="shared" si="1124"/>
        <v>0</v>
      </c>
      <c r="MO578" s="39">
        <f t="shared" si="1124"/>
        <v>0</v>
      </c>
      <c r="MP578" s="39">
        <f t="shared" si="1124"/>
        <v>1088426.67</v>
      </c>
      <c r="MQ578" s="39">
        <f t="shared" si="1124"/>
        <v>1164431.54</v>
      </c>
      <c r="MR578" s="39">
        <f t="shared" si="1124"/>
        <v>1164431.54</v>
      </c>
      <c r="MS578" s="67" t="s">
        <v>202</v>
      </c>
      <c r="MT578" s="67" t="s">
        <v>202</v>
      </c>
      <c r="MU578" s="67" t="s">
        <v>202</v>
      </c>
      <c r="MV578" s="67" t="s">
        <v>202</v>
      </c>
      <c r="MW578" s="67" t="s">
        <v>202</v>
      </c>
      <c r="MX578" s="67" t="s">
        <v>202</v>
      </c>
      <c r="MY578" s="39">
        <f t="shared" ref="MY578:ND578" si="1125">SUM(MY579:MY588)</f>
        <v>0</v>
      </c>
      <c r="MZ578" s="39">
        <f t="shared" si="1125"/>
        <v>0</v>
      </c>
      <c r="NA578" s="39">
        <f t="shared" si="1125"/>
        <v>0</v>
      </c>
      <c r="NB578" s="39">
        <f t="shared" si="1125"/>
        <v>724395.97</v>
      </c>
      <c r="NC578" s="39">
        <f t="shared" si="1125"/>
        <v>685648.63</v>
      </c>
      <c r="ND578" s="39">
        <f t="shared" si="1125"/>
        <v>638888.84</v>
      </c>
      <c r="NE578" s="39">
        <f>SUM(NE579:NE588)</f>
        <v>300</v>
      </c>
      <c r="NF578" s="39">
        <f t="shared" ref="NF578:NM578" si="1126">SUM(NF579:NF588)</f>
        <v>298</v>
      </c>
      <c r="NG578" s="39">
        <f t="shared" si="1126"/>
        <v>298</v>
      </c>
      <c r="NH578" s="39">
        <f t="shared" si="1126"/>
        <v>0</v>
      </c>
      <c r="NI578" s="39">
        <f t="shared" si="1126"/>
        <v>0</v>
      </c>
      <c r="NJ578" s="39">
        <f t="shared" si="1126"/>
        <v>0</v>
      </c>
      <c r="NK578" s="39">
        <f t="shared" si="1126"/>
        <v>1882569.26</v>
      </c>
      <c r="NL578" s="39">
        <f t="shared" si="1126"/>
        <v>1732262.94</v>
      </c>
      <c r="NM578" s="39">
        <f t="shared" si="1126"/>
        <v>1732262.94</v>
      </c>
      <c r="NN578" s="67" t="s">
        <v>202</v>
      </c>
      <c r="NO578" s="67" t="s">
        <v>202</v>
      </c>
      <c r="NP578" s="67" t="s">
        <v>202</v>
      </c>
      <c r="NQ578" s="67" t="s">
        <v>202</v>
      </c>
      <c r="NR578" s="67" t="s">
        <v>202</v>
      </c>
      <c r="NS578" s="67" t="s">
        <v>202</v>
      </c>
      <c r="NT578" s="39">
        <f t="shared" ref="NT578:NY578" si="1127">SUM(NT579:NT588)</f>
        <v>0</v>
      </c>
      <c r="NU578" s="39">
        <f t="shared" si="1127"/>
        <v>0</v>
      </c>
      <c r="NV578" s="39">
        <f t="shared" si="1127"/>
        <v>0</v>
      </c>
      <c r="NW578" s="39">
        <f t="shared" si="1127"/>
        <v>650887</v>
      </c>
      <c r="NX578" s="39">
        <f t="shared" si="1127"/>
        <v>650754.99</v>
      </c>
      <c r="NY578" s="39">
        <f t="shared" si="1127"/>
        <v>610914.72</v>
      </c>
      <c r="NZ578" s="39">
        <f>SUM(NZ579:NZ588)</f>
        <v>161</v>
      </c>
      <c r="OA578" s="39">
        <f t="shared" ref="OA578:OH578" si="1128">SUM(OA579:OA588)</f>
        <v>153</v>
      </c>
      <c r="OB578" s="39">
        <f t="shared" si="1128"/>
        <v>153</v>
      </c>
      <c r="OC578" s="39">
        <f t="shared" si="1128"/>
        <v>0</v>
      </c>
      <c r="OD578" s="39">
        <f t="shared" si="1128"/>
        <v>0</v>
      </c>
      <c r="OE578" s="39">
        <f t="shared" si="1128"/>
        <v>0</v>
      </c>
      <c r="OF578" s="39">
        <f t="shared" si="1128"/>
        <v>966212</v>
      </c>
      <c r="OG578" s="39">
        <f t="shared" si="1128"/>
        <v>916331.67</v>
      </c>
      <c r="OH578" s="39">
        <f t="shared" si="1128"/>
        <v>916331.67</v>
      </c>
      <c r="OI578" s="67" t="s">
        <v>202</v>
      </c>
      <c r="OJ578" s="67" t="s">
        <v>202</v>
      </c>
      <c r="OK578" s="67" t="s">
        <v>202</v>
      </c>
      <c r="OL578" s="67" t="s">
        <v>202</v>
      </c>
      <c r="OM578" s="67" t="s">
        <v>202</v>
      </c>
      <c r="ON578" s="67" t="s">
        <v>202</v>
      </c>
      <c r="OO578" s="39">
        <f t="shared" ref="OO578:OT578" si="1129">SUM(OO579:OO588)</f>
        <v>0</v>
      </c>
      <c r="OP578" s="39">
        <f t="shared" si="1129"/>
        <v>0</v>
      </c>
      <c r="OQ578" s="39">
        <f t="shared" si="1129"/>
        <v>0</v>
      </c>
      <c r="OR578" s="39">
        <f t="shared" si="1129"/>
        <v>584260.24</v>
      </c>
      <c r="OS578" s="39">
        <f t="shared" si="1129"/>
        <v>504730.2</v>
      </c>
      <c r="OT578" s="39">
        <f t="shared" si="1129"/>
        <v>477941.37</v>
      </c>
      <c r="OU578" s="39">
        <f>SUM(OU579:OU588)</f>
        <v>96</v>
      </c>
      <c r="OV578" s="39">
        <f t="shared" ref="OV578:PC578" si="1130">SUM(OV579:OV588)</f>
        <v>95</v>
      </c>
      <c r="OW578" s="39">
        <f t="shared" si="1130"/>
        <v>95</v>
      </c>
      <c r="OX578" s="39">
        <f t="shared" si="1130"/>
        <v>0</v>
      </c>
      <c r="OY578" s="39">
        <f t="shared" si="1130"/>
        <v>0</v>
      </c>
      <c r="OZ578" s="39">
        <f t="shared" si="1130"/>
        <v>0</v>
      </c>
      <c r="PA578" s="39">
        <f t="shared" si="1130"/>
        <v>1535663.25</v>
      </c>
      <c r="PB578" s="39">
        <f t="shared" si="1130"/>
        <v>661126.66</v>
      </c>
      <c r="PC578" s="39">
        <f t="shared" si="1130"/>
        <v>661126.66</v>
      </c>
      <c r="PD578" s="67" t="s">
        <v>202</v>
      </c>
      <c r="PE578" s="67" t="s">
        <v>202</v>
      </c>
      <c r="PF578" s="67" t="s">
        <v>202</v>
      </c>
      <c r="PG578" s="67" t="s">
        <v>202</v>
      </c>
      <c r="PH578" s="67" t="s">
        <v>202</v>
      </c>
      <c r="PI578" s="67" t="s">
        <v>202</v>
      </c>
      <c r="PJ578" s="39">
        <f t="shared" ref="PJ578:PO578" si="1131">SUM(PJ579:PJ588)</f>
        <v>0</v>
      </c>
      <c r="PK578" s="39">
        <f t="shared" si="1131"/>
        <v>0</v>
      </c>
      <c r="PL578" s="39">
        <f t="shared" si="1131"/>
        <v>0</v>
      </c>
      <c r="PM578" s="39">
        <f t="shared" si="1131"/>
        <v>736136.88</v>
      </c>
      <c r="PN578" s="39">
        <f t="shared" si="1131"/>
        <v>284680.68</v>
      </c>
      <c r="PO578" s="39">
        <f t="shared" si="1131"/>
        <v>270400.24</v>
      </c>
      <c r="PP578" s="39">
        <f>SUM(PP579:PP588)</f>
        <v>205</v>
      </c>
      <c r="PQ578" s="39">
        <f t="shared" ref="PQ578:PX578" si="1132">SUM(PQ579:PQ588)</f>
        <v>208</v>
      </c>
      <c r="PR578" s="39">
        <f t="shared" si="1132"/>
        <v>208</v>
      </c>
      <c r="PS578" s="39">
        <f t="shared" si="1132"/>
        <v>0</v>
      </c>
      <c r="PT578" s="39">
        <f t="shared" si="1132"/>
        <v>0</v>
      </c>
      <c r="PU578" s="39">
        <f t="shared" si="1132"/>
        <v>0</v>
      </c>
      <c r="PV578" s="39">
        <f t="shared" si="1132"/>
        <v>1187736.21</v>
      </c>
      <c r="PW578" s="39">
        <f t="shared" si="1132"/>
        <v>1133378.3</v>
      </c>
      <c r="PX578" s="39">
        <f t="shared" si="1132"/>
        <v>1133378.3</v>
      </c>
      <c r="PY578" s="67" t="s">
        <v>202</v>
      </c>
      <c r="PZ578" s="67" t="s">
        <v>202</v>
      </c>
      <c r="QA578" s="67" t="s">
        <v>202</v>
      </c>
      <c r="QB578" s="67" t="s">
        <v>202</v>
      </c>
      <c r="QC578" s="67" t="s">
        <v>202</v>
      </c>
      <c r="QD578" s="67" t="s">
        <v>202</v>
      </c>
      <c r="QE578" s="39">
        <f t="shared" ref="QE578:QJ578" si="1133">SUM(QE579:QE588)</f>
        <v>0</v>
      </c>
      <c r="QF578" s="39">
        <f t="shared" si="1133"/>
        <v>0</v>
      </c>
      <c r="QG578" s="39">
        <f t="shared" si="1133"/>
        <v>0</v>
      </c>
      <c r="QH578" s="39">
        <f t="shared" si="1133"/>
        <v>649997.19999999995</v>
      </c>
      <c r="QI578" s="39">
        <f t="shared" si="1133"/>
        <v>562099.04</v>
      </c>
      <c r="QJ578" s="39">
        <f t="shared" si="1133"/>
        <v>531595.16</v>
      </c>
      <c r="QK578" s="39">
        <f>SUM(QK579:QK588)</f>
        <v>282</v>
      </c>
      <c r="QL578" s="39">
        <f t="shared" ref="QL578:QS578" si="1134">SUM(QL579:QL588)</f>
        <v>277</v>
      </c>
      <c r="QM578" s="39">
        <f t="shared" si="1134"/>
        <v>277</v>
      </c>
      <c r="QN578" s="39">
        <f t="shared" si="1134"/>
        <v>0</v>
      </c>
      <c r="QO578" s="39">
        <f t="shared" si="1134"/>
        <v>0</v>
      </c>
      <c r="QP578" s="39">
        <f t="shared" si="1134"/>
        <v>0</v>
      </c>
      <c r="QQ578" s="39">
        <f t="shared" si="1134"/>
        <v>1831059.84</v>
      </c>
      <c r="QR578" s="39">
        <f t="shared" si="1134"/>
        <v>1762508.39</v>
      </c>
      <c r="QS578" s="39">
        <f t="shared" si="1134"/>
        <v>1762508.39</v>
      </c>
      <c r="QT578" s="67" t="s">
        <v>202</v>
      </c>
      <c r="QU578" s="67" t="s">
        <v>202</v>
      </c>
      <c r="QV578" s="67" t="s">
        <v>202</v>
      </c>
      <c r="QW578" s="67" t="s">
        <v>202</v>
      </c>
      <c r="QX578" s="67" t="s">
        <v>202</v>
      </c>
      <c r="QY578" s="67" t="s">
        <v>202</v>
      </c>
      <c r="QZ578" s="39">
        <f t="shared" ref="QZ578:RE578" si="1135">SUM(QZ579:QZ588)</f>
        <v>0</v>
      </c>
      <c r="RA578" s="39">
        <f t="shared" si="1135"/>
        <v>0</v>
      </c>
      <c r="RB578" s="39">
        <f t="shared" si="1135"/>
        <v>0</v>
      </c>
      <c r="RC578" s="39">
        <f t="shared" si="1135"/>
        <v>864826.9</v>
      </c>
      <c r="RD578" s="39">
        <f t="shared" si="1135"/>
        <v>815687.19</v>
      </c>
      <c r="RE578" s="39">
        <f t="shared" si="1135"/>
        <v>759478.85</v>
      </c>
      <c r="RF578" s="39">
        <f>SUM(RF579:RF588)</f>
        <v>464</v>
      </c>
      <c r="RG578" s="39">
        <f t="shared" ref="RG578:RN578" si="1136">SUM(RG579:RG588)</f>
        <v>429</v>
      </c>
      <c r="RH578" s="39">
        <f t="shared" si="1136"/>
        <v>429</v>
      </c>
      <c r="RI578" s="39">
        <f t="shared" si="1136"/>
        <v>0</v>
      </c>
      <c r="RJ578" s="39">
        <f t="shared" si="1136"/>
        <v>0</v>
      </c>
      <c r="RK578" s="39">
        <f t="shared" si="1136"/>
        <v>0</v>
      </c>
      <c r="RL578" s="39">
        <f t="shared" si="1136"/>
        <v>3056405.9</v>
      </c>
      <c r="RM578" s="39">
        <f t="shared" si="1136"/>
        <v>2796775.68</v>
      </c>
      <c r="RN578" s="39">
        <f t="shared" si="1136"/>
        <v>2796775.68</v>
      </c>
      <c r="RO578" s="67" t="s">
        <v>202</v>
      </c>
      <c r="RP578" s="67" t="s">
        <v>202</v>
      </c>
      <c r="RQ578" s="67" t="s">
        <v>202</v>
      </c>
      <c r="RR578" s="67" t="s">
        <v>202</v>
      </c>
      <c r="RS578" s="67" t="s">
        <v>202</v>
      </c>
      <c r="RT578" s="67" t="s">
        <v>202</v>
      </c>
      <c r="RU578" s="39">
        <f t="shared" ref="RU578:RZ578" si="1137">SUM(RU579:RU588)</f>
        <v>0</v>
      </c>
      <c r="RV578" s="39">
        <f t="shared" si="1137"/>
        <v>0</v>
      </c>
      <c r="RW578" s="39">
        <f t="shared" si="1137"/>
        <v>0</v>
      </c>
      <c r="RX578" s="39">
        <f t="shared" si="1137"/>
        <v>984891.39</v>
      </c>
      <c r="RY578" s="39">
        <f t="shared" si="1137"/>
        <v>957298.74</v>
      </c>
      <c r="RZ578" s="39">
        <f t="shared" si="1137"/>
        <v>889841.24</v>
      </c>
      <c r="SA578" s="39">
        <f>SUM(SA579:SA588)</f>
        <v>174</v>
      </c>
      <c r="SB578" s="39">
        <f t="shared" ref="SB578:SI578" si="1138">SUM(SB579:SB588)</f>
        <v>176</v>
      </c>
      <c r="SC578" s="39">
        <f t="shared" si="1138"/>
        <v>176</v>
      </c>
      <c r="SD578" s="39">
        <f t="shared" si="1138"/>
        <v>0</v>
      </c>
      <c r="SE578" s="39">
        <f t="shared" si="1138"/>
        <v>0</v>
      </c>
      <c r="SF578" s="39">
        <f t="shared" si="1138"/>
        <v>0</v>
      </c>
      <c r="SG578" s="39">
        <f t="shared" si="1138"/>
        <v>1551705.74</v>
      </c>
      <c r="SH578" s="39">
        <f t="shared" si="1138"/>
        <v>1116610.69</v>
      </c>
      <c r="SI578" s="39">
        <f t="shared" si="1138"/>
        <v>1116610.69</v>
      </c>
      <c r="SJ578" s="67" t="s">
        <v>202</v>
      </c>
      <c r="SK578" s="67" t="s">
        <v>202</v>
      </c>
      <c r="SL578" s="67" t="s">
        <v>202</v>
      </c>
      <c r="SM578" s="67" t="s">
        <v>202</v>
      </c>
      <c r="SN578" s="67" t="s">
        <v>202</v>
      </c>
      <c r="SO578" s="67" t="s">
        <v>202</v>
      </c>
      <c r="SP578" s="39">
        <f t="shared" ref="SP578:SU578" si="1139">SUM(SP579:SP588)</f>
        <v>0</v>
      </c>
      <c r="SQ578" s="39">
        <f t="shared" si="1139"/>
        <v>0</v>
      </c>
      <c r="SR578" s="39">
        <f t="shared" si="1139"/>
        <v>0</v>
      </c>
      <c r="SS578" s="39">
        <f t="shared" si="1139"/>
        <v>771518.48</v>
      </c>
      <c r="ST578" s="39">
        <f t="shared" si="1139"/>
        <v>470896.63</v>
      </c>
      <c r="SU578" s="39">
        <f t="shared" si="1139"/>
        <v>441496.78</v>
      </c>
      <c r="SV578" s="39">
        <f>SUM(SV579:SV588)</f>
        <v>114</v>
      </c>
      <c r="SW578" s="39">
        <f t="shared" ref="SW578:TD578" si="1140">SUM(SW579:SW588)</f>
        <v>118</v>
      </c>
      <c r="SX578" s="39">
        <f t="shared" si="1140"/>
        <v>118</v>
      </c>
      <c r="SY578" s="39">
        <f t="shared" si="1140"/>
        <v>0</v>
      </c>
      <c r="SZ578" s="39">
        <f t="shared" si="1140"/>
        <v>0</v>
      </c>
      <c r="TA578" s="39">
        <f t="shared" si="1140"/>
        <v>0</v>
      </c>
      <c r="TB578" s="39">
        <f t="shared" si="1140"/>
        <v>666488.18999999994</v>
      </c>
      <c r="TC578" s="39">
        <f t="shared" si="1140"/>
        <v>722158.4</v>
      </c>
      <c r="TD578" s="39">
        <f t="shared" si="1140"/>
        <v>722158.4</v>
      </c>
      <c r="TE578" s="67" t="s">
        <v>202</v>
      </c>
      <c r="TF578" s="67" t="s">
        <v>202</v>
      </c>
      <c r="TG578" s="67" t="s">
        <v>202</v>
      </c>
      <c r="TH578" s="67" t="s">
        <v>202</v>
      </c>
      <c r="TI578" s="67" t="s">
        <v>202</v>
      </c>
      <c r="TJ578" s="67" t="s">
        <v>202</v>
      </c>
      <c r="TK578" s="39">
        <f t="shared" ref="TK578:TP578" si="1141">SUM(TK579:TK588)</f>
        <v>0</v>
      </c>
      <c r="TL578" s="39">
        <f t="shared" si="1141"/>
        <v>0</v>
      </c>
      <c r="TM578" s="39">
        <f t="shared" si="1141"/>
        <v>0</v>
      </c>
      <c r="TN578" s="39">
        <f t="shared" si="1141"/>
        <v>354369.75</v>
      </c>
      <c r="TO578" s="39">
        <f t="shared" si="1141"/>
        <v>322574.17</v>
      </c>
      <c r="TP578" s="39">
        <f t="shared" si="1141"/>
        <v>305297.63</v>
      </c>
      <c r="TQ578" s="39">
        <f>SUM(TQ579:TQ588)</f>
        <v>294</v>
      </c>
      <c r="TR578" s="39">
        <f t="shared" ref="TR578:TY578" si="1142">SUM(TR579:TR588)</f>
        <v>316</v>
      </c>
      <c r="TS578" s="39">
        <f t="shared" si="1142"/>
        <v>316</v>
      </c>
      <c r="TT578" s="39">
        <f t="shared" si="1142"/>
        <v>0</v>
      </c>
      <c r="TU578" s="39">
        <f t="shared" si="1142"/>
        <v>0</v>
      </c>
      <c r="TV578" s="39">
        <f t="shared" si="1142"/>
        <v>0</v>
      </c>
      <c r="TW578" s="39">
        <f t="shared" si="1142"/>
        <v>1865473.82</v>
      </c>
      <c r="TX578" s="39">
        <f t="shared" si="1142"/>
        <v>1851290.16</v>
      </c>
      <c r="TY578" s="39">
        <f t="shared" si="1142"/>
        <v>1851290.16</v>
      </c>
      <c r="TZ578" s="67" t="s">
        <v>202</v>
      </c>
      <c r="UA578" s="67" t="s">
        <v>202</v>
      </c>
      <c r="UB578" s="67" t="s">
        <v>202</v>
      </c>
      <c r="UC578" s="67" t="s">
        <v>202</v>
      </c>
      <c r="UD578" s="67" t="s">
        <v>202</v>
      </c>
      <c r="UE578" s="67" t="s">
        <v>202</v>
      </c>
      <c r="UF578" s="39">
        <f t="shared" ref="UF578:UK578" si="1143">SUM(UF579:UF588)</f>
        <v>0</v>
      </c>
      <c r="UG578" s="39">
        <f t="shared" si="1143"/>
        <v>0</v>
      </c>
      <c r="UH578" s="39">
        <f t="shared" si="1143"/>
        <v>0</v>
      </c>
      <c r="UI578" s="39">
        <f t="shared" si="1143"/>
        <v>1018162.45</v>
      </c>
      <c r="UJ578" s="39">
        <f t="shared" si="1143"/>
        <v>875810.86</v>
      </c>
      <c r="UK578" s="39">
        <f t="shared" si="1143"/>
        <v>820367.89</v>
      </c>
      <c r="UL578" s="39">
        <f>SUM(UL579:UL588)</f>
        <v>305</v>
      </c>
      <c r="UM578" s="39">
        <f t="shared" ref="UM578:UT578" si="1144">SUM(UM579:UM588)</f>
        <v>321</v>
      </c>
      <c r="UN578" s="39">
        <f t="shared" si="1144"/>
        <v>321</v>
      </c>
      <c r="UO578" s="39">
        <f t="shared" si="1144"/>
        <v>0</v>
      </c>
      <c r="UP578" s="39">
        <f t="shared" si="1144"/>
        <v>0</v>
      </c>
      <c r="UQ578" s="39">
        <f t="shared" si="1144"/>
        <v>0</v>
      </c>
      <c r="UR578" s="39">
        <f t="shared" si="1144"/>
        <v>2839572.86</v>
      </c>
      <c r="US578" s="39">
        <f t="shared" si="1144"/>
        <v>2642058.29</v>
      </c>
      <c r="UT578" s="39">
        <f t="shared" si="1144"/>
        <v>2642058.29</v>
      </c>
      <c r="UU578" s="67" t="s">
        <v>202</v>
      </c>
      <c r="UV578" s="67" t="s">
        <v>202</v>
      </c>
      <c r="UW578" s="67" t="s">
        <v>202</v>
      </c>
      <c r="UX578" s="67" t="s">
        <v>202</v>
      </c>
      <c r="UY578" s="67" t="s">
        <v>202</v>
      </c>
      <c r="UZ578" s="67" t="s">
        <v>202</v>
      </c>
      <c r="VA578" s="39">
        <f t="shared" ref="VA578:VF578" si="1145">SUM(VA579:VA588)</f>
        <v>0</v>
      </c>
      <c r="VB578" s="39">
        <f t="shared" si="1145"/>
        <v>0</v>
      </c>
      <c r="VC578" s="39">
        <f t="shared" si="1145"/>
        <v>0</v>
      </c>
      <c r="VD578" s="39">
        <f t="shared" si="1145"/>
        <v>1483297.33</v>
      </c>
      <c r="VE578" s="39">
        <f t="shared" si="1145"/>
        <v>1237160</v>
      </c>
      <c r="VF578" s="39">
        <f t="shared" si="1145"/>
        <v>1148321.98</v>
      </c>
      <c r="VG578" s="39">
        <f>SUM(VG579:VG588)</f>
        <v>0</v>
      </c>
      <c r="VH578" s="39">
        <f t="shared" ref="VH578:VO578" si="1146">SUM(VH579:VH588)</f>
        <v>0</v>
      </c>
      <c r="VI578" s="39">
        <f t="shared" si="1146"/>
        <v>0</v>
      </c>
      <c r="VJ578" s="39">
        <f t="shared" si="1146"/>
        <v>0</v>
      </c>
      <c r="VK578" s="39">
        <f t="shared" si="1146"/>
        <v>0</v>
      </c>
      <c r="VL578" s="39">
        <f t="shared" si="1146"/>
        <v>0</v>
      </c>
      <c r="VM578" s="39">
        <f t="shared" si="1146"/>
        <v>0</v>
      </c>
      <c r="VN578" s="39">
        <f t="shared" si="1146"/>
        <v>0</v>
      </c>
      <c r="VO578" s="39">
        <f t="shared" si="1146"/>
        <v>0</v>
      </c>
      <c r="VP578" s="67" t="s">
        <v>202</v>
      </c>
      <c r="VQ578" s="67" t="s">
        <v>202</v>
      </c>
      <c r="VR578" s="67" t="s">
        <v>202</v>
      </c>
      <c r="VS578" s="67" t="s">
        <v>202</v>
      </c>
      <c r="VT578" s="67" t="s">
        <v>202</v>
      </c>
      <c r="VU578" s="67" t="s">
        <v>202</v>
      </c>
      <c r="VV578" s="39">
        <f t="shared" ref="VV578:WA578" si="1147">SUM(VV579:VV588)</f>
        <v>0</v>
      </c>
      <c r="VW578" s="39">
        <f t="shared" si="1147"/>
        <v>0</v>
      </c>
      <c r="VX578" s="39">
        <f t="shared" si="1147"/>
        <v>0</v>
      </c>
      <c r="VY578" s="39">
        <f t="shared" si="1147"/>
        <v>0</v>
      </c>
      <c r="VZ578" s="39">
        <f t="shared" si="1147"/>
        <v>0</v>
      </c>
      <c r="WA578" s="39">
        <f t="shared" si="1147"/>
        <v>0</v>
      </c>
      <c r="WB578" s="39">
        <f>SUM(WB579:WB588)</f>
        <v>182</v>
      </c>
      <c r="WC578" s="39">
        <f t="shared" ref="WC578:WJ578" si="1148">SUM(WC579:WC588)</f>
        <v>176</v>
      </c>
      <c r="WD578" s="39">
        <f t="shared" si="1148"/>
        <v>176</v>
      </c>
      <c r="WE578" s="39">
        <f t="shared" si="1148"/>
        <v>0</v>
      </c>
      <c r="WF578" s="39">
        <f t="shared" si="1148"/>
        <v>0</v>
      </c>
      <c r="WG578" s="39">
        <f t="shared" si="1148"/>
        <v>0</v>
      </c>
      <c r="WH578" s="39">
        <f t="shared" si="1148"/>
        <v>1159031.95</v>
      </c>
      <c r="WI578" s="39">
        <f t="shared" si="1148"/>
        <v>1123063.8999999999</v>
      </c>
      <c r="WJ578" s="39">
        <f t="shared" si="1148"/>
        <v>1123063.8999999999</v>
      </c>
      <c r="WK578" s="67" t="s">
        <v>202</v>
      </c>
      <c r="WL578" s="67" t="s">
        <v>202</v>
      </c>
      <c r="WM578" s="67" t="s">
        <v>202</v>
      </c>
      <c r="WN578" s="67" t="s">
        <v>202</v>
      </c>
      <c r="WO578" s="67" t="s">
        <v>202</v>
      </c>
      <c r="WP578" s="67" t="s">
        <v>202</v>
      </c>
      <c r="WQ578" s="39">
        <f t="shared" ref="WQ578:WV578" si="1149">SUM(WQ579:WQ588)</f>
        <v>0</v>
      </c>
      <c r="WR578" s="39">
        <f t="shared" si="1149"/>
        <v>0</v>
      </c>
      <c r="WS578" s="39">
        <f t="shared" si="1149"/>
        <v>0</v>
      </c>
      <c r="WT578" s="39">
        <f t="shared" si="1149"/>
        <v>499210.46</v>
      </c>
      <c r="WU578" s="39">
        <f t="shared" si="1149"/>
        <v>427497.83</v>
      </c>
      <c r="WV578" s="39">
        <f t="shared" si="1149"/>
        <v>405129.79</v>
      </c>
      <c r="WW578" s="39">
        <f>SUM(WW579:WW588)</f>
        <v>361</v>
      </c>
      <c r="WX578" s="39">
        <f t="shared" ref="WX578:XE578" si="1150">SUM(WX579:WX588)</f>
        <v>363</v>
      </c>
      <c r="WY578" s="39">
        <f t="shared" si="1150"/>
        <v>363</v>
      </c>
      <c r="WZ578" s="39">
        <f t="shared" si="1150"/>
        <v>0</v>
      </c>
      <c r="XA578" s="39">
        <f t="shared" si="1150"/>
        <v>0</v>
      </c>
      <c r="XB578" s="39">
        <f t="shared" si="1150"/>
        <v>0</v>
      </c>
      <c r="XC578" s="39">
        <f t="shared" si="1150"/>
        <v>2614258.5099999998</v>
      </c>
      <c r="XD578" s="39">
        <f t="shared" si="1150"/>
        <v>2427626.25</v>
      </c>
      <c r="XE578" s="39">
        <f t="shared" si="1150"/>
        <v>2427626.25</v>
      </c>
      <c r="XF578" s="67" t="s">
        <v>202</v>
      </c>
      <c r="XG578" s="67" t="s">
        <v>202</v>
      </c>
      <c r="XH578" s="67" t="s">
        <v>202</v>
      </c>
      <c r="XI578" s="67" t="s">
        <v>202</v>
      </c>
      <c r="XJ578" s="67" t="s">
        <v>202</v>
      </c>
      <c r="XK578" s="67" t="s">
        <v>202</v>
      </c>
      <c r="XL578" s="39">
        <f t="shared" ref="XL578:XQ578" si="1151">SUM(XL579:XL588)</f>
        <v>0</v>
      </c>
      <c r="XM578" s="39">
        <f t="shared" si="1151"/>
        <v>0</v>
      </c>
      <c r="XN578" s="39">
        <f t="shared" si="1151"/>
        <v>0</v>
      </c>
      <c r="XO578" s="39">
        <f t="shared" si="1151"/>
        <v>1046360.82</v>
      </c>
      <c r="XP578" s="39">
        <f t="shared" si="1151"/>
        <v>899093.4</v>
      </c>
      <c r="XQ578" s="39">
        <f t="shared" si="1151"/>
        <v>844135.6</v>
      </c>
      <c r="XR578" s="39">
        <f>SUM(XR579:XR588)</f>
        <v>314</v>
      </c>
      <c r="XS578" s="39">
        <f t="shared" ref="XS578:XZ578" si="1152">SUM(XS579:XS588)</f>
        <v>310</v>
      </c>
      <c r="XT578" s="39">
        <f t="shared" si="1152"/>
        <v>310</v>
      </c>
      <c r="XU578" s="39">
        <f t="shared" si="1152"/>
        <v>0</v>
      </c>
      <c r="XV578" s="39">
        <f t="shared" si="1152"/>
        <v>0</v>
      </c>
      <c r="XW578" s="39">
        <f t="shared" si="1152"/>
        <v>0</v>
      </c>
      <c r="XX578" s="39">
        <f t="shared" si="1152"/>
        <v>2289958.79</v>
      </c>
      <c r="XY578" s="39">
        <f t="shared" si="1152"/>
        <v>1826341.18</v>
      </c>
      <c r="XZ578" s="39">
        <f t="shared" si="1152"/>
        <v>1826341.18</v>
      </c>
      <c r="YA578" s="67" t="s">
        <v>202</v>
      </c>
      <c r="YB578" s="67" t="s">
        <v>202</v>
      </c>
      <c r="YC578" s="67" t="s">
        <v>202</v>
      </c>
      <c r="YD578" s="67" t="s">
        <v>202</v>
      </c>
      <c r="YE578" s="67" t="s">
        <v>202</v>
      </c>
      <c r="YF578" s="67" t="s">
        <v>202</v>
      </c>
      <c r="YG578" s="39">
        <f t="shared" ref="YG578:YL578" si="1153">SUM(YG579:YG588)</f>
        <v>0</v>
      </c>
      <c r="YH578" s="39">
        <f t="shared" si="1153"/>
        <v>0</v>
      </c>
      <c r="YI578" s="39">
        <f t="shared" si="1153"/>
        <v>0</v>
      </c>
      <c r="YJ578" s="39">
        <f t="shared" si="1153"/>
        <v>800960.49</v>
      </c>
      <c r="YK578" s="39">
        <f t="shared" si="1153"/>
        <v>615027.42000000004</v>
      </c>
      <c r="YL578" s="39">
        <f t="shared" si="1153"/>
        <v>577121.02</v>
      </c>
      <c r="YM578" s="39">
        <f>SUM(YM579:YM588)</f>
        <v>230</v>
      </c>
      <c r="YN578" s="39">
        <f t="shared" ref="YN578:YU578" si="1154">SUM(YN579:YN588)</f>
        <v>238</v>
      </c>
      <c r="YO578" s="39">
        <f t="shared" si="1154"/>
        <v>238</v>
      </c>
      <c r="YP578" s="39">
        <f t="shared" si="1154"/>
        <v>0</v>
      </c>
      <c r="YQ578" s="39">
        <f t="shared" si="1154"/>
        <v>0</v>
      </c>
      <c r="YR578" s="39">
        <f t="shared" si="1154"/>
        <v>0</v>
      </c>
      <c r="YS578" s="39">
        <f t="shared" si="1154"/>
        <v>1556793.31</v>
      </c>
      <c r="YT578" s="39">
        <f t="shared" si="1154"/>
        <v>1546721.72</v>
      </c>
      <c r="YU578" s="39">
        <f t="shared" si="1154"/>
        <v>1546721.72</v>
      </c>
      <c r="YV578" s="67" t="s">
        <v>202</v>
      </c>
      <c r="YW578" s="67" t="s">
        <v>202</v>
      </c>
      <c r="YX578" s="67" t="s">
        <v>202</v>
      </c>
      <c r="YY578" s="67" t="s">
        <v>202</v>
      </c>
      <c r="YZ578" s="67" t="s">
        <v>202</v>
      </c>
      <c r="ZA578" s="67" t="s">
        <v>202</v>
      </c>
      <c r="ZB578" s="39">
        <f t="shared" ref="ZB578:ZG578" si="1155">SUM(ZB579:ZB588)</f>
        <v>0</v>
      </c>
      <c r="ZC578" s="39">
        <f t="shared" si="1155"/>
        <v>0</v>
      </c>
      <c r="ZD578" s="39">
        <f t="shared" si="1155"/>
        <v>0</v>
      </c>
      <c r="ZE578" s="39">
        <f t="shared" si="1155"/>
        <v>673664.71</v>
      </c>
      <c r="ZF578" s="39">
        <f t="shared" si="1155"/>
        <v>606142</v>
      </c>
      <c r="ZG578" s="39">
        <f t="shared" si="1155"/>
        <v>566139.07999999996</v>
      </c>
      <c r="ZH578" s="39">
        <f>SUM(ZH579:ZH588)</f>
        <v>136</v>
      </c>
      <c r="ZI578" s="39">
        <f t="shared" ref="ZI578:ZP578" si="1156">SUM(ZI579:ZI588)</f>
        <v>198</v>
      </c>
      <c r="ZJ578" s="39">
        <f t="shared" si="1156"/>
        <v>198</v>
      </c>
      <c r="ZK578" s="39">
        <f t="shared" si="1156"/>
        <v>0</v>
      </c>
      <c r="ZL578" s="39">
        <f t="shared" si="1156"/>
        <v>0</v>
      </c>
      <c r="ZM578" s="39">
        <f t="shared" si="1156"/>
        <v>0</v>
      </c>
      <c r="ZN578" s="39">
        <f t="shared" si="1156"/>
        <v>795345.59</v>
      </c>
      <c r="ZO578" s="39">
        <f t="shared" si="1156"/>
        <v>1034121.91</v>
      </c>
      <c r="ZP578" s="39">
        <f t="shared" si="1156"/>
        <v>1034121.91</v>
      </c>
      <c r="ZQ578" s="67" t="s">
        <v>202</v>
      </c>
      <c r="ZR578" s="67" t="s">
        <v>202</v>
      </c>
      <c r="ZS578" s="67" t="s">
        <v>202</v>
      </c>
      <c r="ZT578" s="67" t="s">
        <v>202</v>
      </c>
      <c r="ZU578" s="67" t="s">
        <v>202</v>
      </c>
      <c r="ZV578" s="67" t="s">
        <v>202</v>
      </c>
      <c r="ZW578" s="39">
        <f t="shared" ref="ZW578:AAB578" si="1157">SUM(ZW579:ZW588)</f>
        <v>0</v>
      </c>
      <c r="ZX578" s="39">
        <f t="shared" si="1157"/>
        <v>0</v>
      </c>
      <c r="ZY578" s="39">
        <f t="shared" si="1157"/>
        <v>0</v>
      </c>
      <c r="ZZ578" s="39">
        <f t="shared" si="1157"/>
        <v>484979.79</v>
      </c>
      <c r="AAA578" s="39">
        <f t="shared" si="1157"/>
        <v>356120.97</v>
      </c>
      <c r="AAB578" s="39">
        <f t="shared" si="1157"/>
        <v>331995.14</v>
      </c>
      <c r="AAC578" s="39">
        <f>SUM(AAC579:AAC588)</f>
        <v>151</v>
      </c>
      <c r="AAD578" s="39">
        <f t="shared" ref="AAD578:AAK578" si="1158">SUM(AAD579:AAD588)</f>
        <v>143</v>
      </c>
      <c r="AAE578" s="39">
        <f t="shared" si="1158"/>
        <v>143</v>
      </c>
      <c r="AAF578" s="39">
        <f t="shared" si="1158"/>
        <v>0</v>
      </c>
      <c r="AAG578" s="39">
        <f t="shared" si="1158"/>
        <v>0</v>
      </c>
      <c r="AAH578" s="39">
        <f t="shared" si="1158"/>
        <v>0</v>
      </c>
      <c r="AAI578" s="39">
        <f t="shared" si="1158"/>
        <v>776398.24</v>
      </c>
      <c r="AAJ578" s="39">
        <f t="shared" si="1158"/>
        <v>757083.93</v>
      </c>
      <c r="AAK578" s="39">
        <f t="shared" si="1158"/>
        <v>757083.93</v>
      </c>
      <c r="AAL578" s="67" t="s">
        <v>202</v>
      </c>
      <c r="AAM578" s="67" t="s">
        <v>202</v>
      </c>
      <c r="AAN578" s="67" t="s">
        <v>202</v>
      </c>
      <c r="AAO578" s="67" t="s">
        <v>202</v>
      </c>
      <c r="AAP578" s="67" t="s">
        <v>202</v>
      </c>
      <c r="AAQ578" s="67" t="s">
        <v>202</v>
      </c>
      <c r="AAR578" s="39">
        <f t="shared" ref="AAR578:AAW578" si="1159">SUM(AAR579:AAR588)</f>
        <v>0</v>
      </c>
      <c r="AAS578" s="39">
        <f t="shared" si="1159"/>
        <v>0</v>
      </c>
      <c r="AAT578" s="39">
        <f t="shared" si="1159"/>
        <v>0</v>
      </c>
      <c r="AAU578" s="39">
        <f t="shared" si="1159"/>
        <v>379673.2</v>
      </c>
      <c r="AAV578" s="39">
        <f t="shared" si="1159"/>
        <v>355424.01</v>
      </c>
      <c r="AAW578" s="39">
        <f t="shared" si="1159"/>
        <v>332683.15000000002</v>
      </c>
      <c r="AAX578" s="39">
        <f>SUM(AAX579:AAX588)</f>
        <v>315</v>
      </c>
      <c r="AAY578" s="39">
        <f t="shared" ref="AAY578:ABF578" si="1160">SUM(AAY579:AAY588)</f>
        <v>313</v>
      </c>
      <c r="AAZ578" s="39">
        <f t="shared" si="1160"/>
        <v>313</v>
      </c>
      <c r="ABA578" s="39">
        <f t="shared" si="1160"/>
        <v>0</v>
      </c>
      <c r="ABB578" s="39">
        <f t="shared" si="1160"/>
        <v>0</v>
      </c>
      <c r="ABC578" s="39">
        <f t="shared" si="1160"/>
        <v>0</v>
      </c>
      <c r="ABD578" s="39">
        <f t="shared" si="1160"/>
        <v>1715447.17</v>
      </c>
      <c r="ABE578" s="39">
        <f t="shared" si="1160"/>
        <v>1923208.92</v>
      </c>
      <c r="ABF578" s="39">
        <f t="shared" si="1160"/>
        <v>1923208.92</v>
      </c>
      <c r="ABG578" s="67" t="s">
        <v>202</v>
      </c>
      <c r="ABH578" s="67" t="s">
        <v>202</v>
      </c>
      <c r="ABI578" s="67" t="s">
        <v>202</v>
      </c>
      <c r="ABJ578" s="67" t="s">
        <v>202</v>
      </c>
      <c r="ABK578" s="67" t="s">
        <v>202</v>
      </c>
      <c r="ABL578" s="67" t="s">
        <v>202</v>
      </c>
      <c r="ABM578" s="39">
        <f t="shared" ref="ABM578:ABR578" si="1161">SUM(ABM579:ABM588)</f>
        <v>0</v>
      </c>
      <c r="ABN578" s="39">
        <f t="shared" si="1161"/>
        <v>0</v>
      </c>
      <c r="ABO578" s="39">
        <f t="shared" si="1161"/>
        <v>0</v>
      </c>
      <c r="ABP578" s="39">
        <f t="shared" si="1161"/>
        <v>566330.15</v>
      </c>
      <c r="ABQ578" s="39">
        <f t="shared" si="1161"/>
        <v>559279.06999999995</v>
      </c>
      <c r="ABR578" s="39">
        <f t="shared" si="1161"/>
        <v>519046.99</v>
      </c>
      <c r="ABS578" s="39">
        <f>SUM(ABS579:ABS588)</f>
        <v>109</v>
      </c>
      <c r="ABT578" s="39">
        <f t="shared" ref="ABT578:ACA578" si="1162">SUM(ABT579:ABT588)</f>
        <v>102</v>
      </c>
      <c r="ABU578" s="39">
        <f t="shared" si="1162"/>
        <v>102</v>
      </c>
      <c r="ABV578" s="39">
        <f t="shared" si="1162"/>
        <v>0</v>
      </c>
      <c r="ABW578" s="39">
        <f t="shared" si="1162"/>
        <v>0</v>
      </c>
      <c r="ABX578" s="39">
        <f t="shared" si="1162"/>
        <v>0</v>
      </c>
      <c r="ABY578" s="39">
        <f t="shared" si="1162"/>
        <v>1338704.3500000001</v>
      </c>
      <c r="ABZ578" s="39">
        <f t="shared" si="1162"/>
        <v>664045.68999999994</v>
      </c>
      <c r="ACA578" s="39">
        <f t="shared" si="1162"/>
        <v>664045.68999999994</v>
      </c>
      <c r="ACB578" s="67" t="s">
        <v>202</v>
      </c>
      <c r="ACC578" s="67" t="s">
        <v>202</v>
      </c>
      <c r="ACD578" s="67" t="s">
        <v>202</v>
      </c>
      <c r="ACE578" s="67" t="s">
        <v>202</v>
      </c>
      <c r="ACF578" s="67" t="s">
        <v>202</v>
      </c>
      <c r="ACG578" s="67" t="s">
        <v>202</v>
      </c>
      <c r="ACH578" s="39">
        <f t="shared" ref="ACH578:ACM578" si="1163">SUM(ACH579:ACH588)</f>
        <v>0</v>
      </c>
      <c r="ACI578" s="39">
        <f t="shared" si="1163"/>
        <v>0</v>
      </c>
      <c r="ACJ578" s="39">
        <f t="shared" si="1163"/>
        <v>0</v>
      </c>
      <c r="ACK578" s="39">
        <f t="shared" si="1163"/>
        <v>506564.78</v>
      </c>
      <c r="ACL578" s="39">
        <f t="shared" si="1163"/>
        <v>231115.32</v>
      </c>
      <c r="ACM578" s="39">
        <f t="shared" si="1163"/>
        <v>218559.77</v>
      </c>
      <c r="ACN578" s="39">
        <f>SUM(ACN579:ACN588)</f>
        <v>172</v>
      </c>
      <c r="ACO578" s="39">
        <f t="shared" ref="ACO578:ACV578" si="1164">SUM(ACO579:ACO588)</f>
        <v>171</v>
      </c>
      <c r="ACP578" s="39">
        <f t="shared" si="1164"/>
        <v>171</v>
      </c>
      <c r="ACQ578" s="39">
        <f t="shared" si="1164"/>
        <v>0</v>
      </c>
      <c r="ACR578" s="39">
        <f t="shared" si="1164"/>
        <v>0</v>
      </c>
      <c r="ACS578" s="39">
        <f t="shared" si="1164"/>
        <v>0</v>
      </c>
      <c r="ACT578" s="39">
        <f t="shared" si="1164"/>
        <v>1098172.49</v>
      </c>
      <c r="ACU578" s="39">
        <f t="shared" si="1164"/>
        <v>1058688.72</v>
      </c>
      <c r="ACV578" s="39">
        <f t="shared" si="1164"/>
        <v>1058688.72</v>
      </c>
      <c r="ACW578" s="67" t="s">
        <v>202</v>
      </c>
      <c r="ACX578" s="67" t="s">
        <v>202</v>
      </c>
      <c r="ACY578" s="67" t="s">
        <v>202</v>
      </c>
      <c r="ACZ578" s="67" t="s">
        <v>202</v>
      </c>
      <c r="ADA578" s="67" t="s">
        <v>202</v>
      </c>
      <c r="ADB578" s="67" t="s">
        <v>202</v>
      </c>
      <c r="ADC578" s="39">
        <f t="shared" ref="ADC578:ADH578" si="1165">SUM(ADC579:ADC588)</f>
        <v>0</v>
      </c>
      <c r="ADD578" s="39">
        <f t="shared" si="1165"/>
        <v>0</v>
      </c>
      <c r="ADE578" s="39">
        <f t="shared" si="1165"/>
        <v>0</v>
      </c>
      <c r="ADF578" s="39">
        <f t="shared" si="1165"/>
        <v>447743.6</v>
      </c>
      <c r="ADG578" s="39">
        <f t="shared" si="1165"/>
        <v>400832.84</v>
      </c>
      <c r="ADH578" s="39">
        <f t="shared" si="1165"/>
        <v>378176.17</v>
      </c>
      <c r="ADI578" s="39">
        <f>SUM(ADI579:ADI588)</f>
        <v>523</v>
      </c>
      <c r="ADJ578" s="39">
        <f t="shared" ref="ADJ578:ADQ578" si="1166">SUM(ADJ579:ADJ588)</f>
        <v>530</v>
      </c>
      <c r="ADK578" s="39">
        <f t="shared" si="1166"/>
        <v>530</v>
      </c>
      <c r="ADL578" s="39">
        <f t="shared" si="1166"/>
        <v>0</v>
      </c>
      <c r="ADM578" s="39">
        <f t="shared" si="1166"/>
        <v>0</v>
      </c>
      <c r="ADN578" s="39">
        <f t="shared" si="1166"/>
        <v>0</v>
      </c>
      <c r="ADO578" s="39">
        <f t="shared" si="1166"/>
        <v>3809370.49</v>
      </c>
      <c r="ADP578" s="39">
        <f t="shared" si="1166"/>
        <v>3004316.61</v>
      </c>
      <c r="ADQ578" s="39">
        <f t="shared" si="1166"/>
        <v>3004316.61</v>
      </c>
      <c r="ADR578" s="67" t="s">
        <v>202</v>
      </c>
      <c r="ADS578" s="67" t="s">
        <v>202</v>
      </c>
      <c r="ADT578" s="67" t="s">
        <v>202</v>
      </c>
      <c r="ADU578" s="67" t="s">
        <v>202</v>
      </c>
      <c r="ADV578" s="67" t="s">
        <v>202</v>
      </c>
      <c r="ADW578" s="67" t="s">
        <v>202</v>
      </c>
      <c r="ADX578" s="39">
        <f t="shared" ref="ADX578:AEC578" si="1167">SUM(ADX579:ADX588)</f>
        <v>0</v>
      </c>
      <c r="ADY578" s="39">
        <f t="shared" si="1167"/>
        <v>0</v>
      </c>
      <c r="ADZ578" s="39">
        <f t="shared" si="1167"/>
        <v>0</v>
      </c>
      <c r="AEA578" s="39">
        <f t="shared" si="1167"/>
        <v>1278494.01</v>
      </c>
      <c r="AEB578" s="39">
        <f t="shared" si="1167"/>
        <v>1040741.74</v>
      </c>
      <c r="AEC578" s="39">
        <f t="shared" si="1167"/>
        <v>972734.76</v>
      </c>
      <c r="AED578" s="39">
        <f>SUM(AED579:AED588)</f>
        <v>165</v>
      </c>
      <c r="AEE578" s="39">
        <f t="shared" ref="AEE578:AEL578" si="1168">SUM(AEE579:AEE588)</f>
        <v>150</v>
      </c>
      <c r="AEF578" s="39">
        <f t="shared" si="1168"/>
        <v>150</v>
      </c>
      <c r="AEG578" s="39">
        <f t="shared" si="1168"/>
        <v>0</v>
      </c>
      <c r="AEH578" s="39">
        <f t="shared" si="1168"/>
        <v>0</v>
      </c>
      <c r="AEI578" s="39">
        <f t="shared" si="1168"/>
        <v>0</v>
      </c>
      <c r="AEJ578" s="39">
        <f t="shared" si="1168"/>
        <v>1491025.3</v>
      </c>
      <c r="AEK578" s="39">
        <f t="shared" si="1168"/>
        <v>1279898.7</v>
      </c>
      <c r="AEL578" s="39">
        <f t="shared" si="1168"/>
        <v>1279898.7</v>
      </c>
      <c r="AEM578" s="67" t="s">
        <v>202</v>
      </c>
      <c r="AEN578" s="67" t="s">
        <v>202</v>
      </c>
      <c r="AEO578" s="67" t="s">
        <v>202</v>
      </c>
      <c r="AEP578" s="67" t="s">
        <v>202</v>
      </c>
      <c r="AEQ578" s="67" t="s">
        <v>202</v>
      </c>
      <c r="AER578" s="67" t="s">
        <v>202</v>
      </c>
      <c r="AES578" s="39">
        <f t="shared" ref="AES578:AEX578" si="1169">SUM(AES579:AES588)</f>
        <v>0</v>
      </c>
      <c r="AET578" s="39">
        <f t="shared" si="1169"/>
        <v>0</v>
      </c>
      <c r="AEU578" s="39">
        <f t="shared" si="1169"/>
        <v>0</v>
      </c>
      <c r="AEV578" s="39">
        <f t="shared" si="1169"/>
        <v>623162.77</v>
      </c>
      <c r="AEW578" s="39">
        <f t="shared" si="1169"/>
        <v>523243.42</v>
      </c>
      <c r="AEX578" s="39">
        <f t="shared" si="1169"/>
        <v>494345.48</v>
      </c>
      <c r="AEY578" s="39">
        <f>SUM(AEY579:AEY588)</f>
        <v>142</v>
      </c>
      <c r="AEZ578" s="39">
        <f t="shared" ref="AEZ578:AFG578" si="1170">SUM(AEZ579:AEZ588)</f>
        <v>141</v>
      </c>
      <c r="AFA578" s="39">
        <f t="shared" si="1170"/>
        <v>141</v>
      </c>
      <c r="AFB578" s="39">
        <f t="shared" si="1170"/>
        <v>0</v>
      </c>
      <c r="AFC578" s="39">
        <f t="shared" si="1170"/>
        <v>0</v>
      </c>
      <c r="AFD578" s="39">
        <f t="shared" si="1170"/>
        <v>0</v>
      </c>
      <c r="AFE578" s="39">
        <f t="shared" si="1170"/>
        <v>913587.55</v>
      </c>
      <c r="AFF578" s="39">
        <f t="shared" si="1170"/>
        <v>799811.25</v>
      </c>
      <c r="AFG578" s="39">
        <f t="shared" si="1170"/>
        <v>799811.25</v>
      </c>
      <c r="AFH578" s="67" t="s">
        <v>202</v>
      </c>
      <c r="AFI578" s="67" t="s">
        <v>202</v>
      </c>
      <c r="AFJ578" s="67" t="s">
        <v>202</v>
      </c>
      <c r="AFK578" s="67" t="s">
        <v>202</v>
      </c>
      <c r="AFL578" s="67" t="s">
        <v>202</v>
      </c>
      <c r="AFM578" s="67" t="s">
        <v>202</v>
      </c>
      <c r="AFN578" s="39">
        <f t="shared" ref="AFN578:AFS578" si="1171">SUM(AFN579:AFN588)</f>
        <v>0</v>
      </c>
      <c r="AFO578" s="39">
        <f t="shared" si="1171"/>
        <v>0</v>
      </c>
      <c r="AFP578" s="39">
        <f t="shared" si="1171"/>
        <v>0</v>
      </c>
      <c r="AFQ578" s="39">
        <f t="shared" si="1171"/>
        <v>424610.11</v>
      </c>
      <c r="AFR578" s="39">
        <f t="shared" si="1171"/>
        <v>339824.28</v>
      </c>
      <c r="AFS578" s="39">
        <f t="shared" si="1171"/>
        <v>320422.46999999997</v>
      </c>
      <c r="AFT578" s="39">
        <f>SUM(AFT579:AFT588)</f>
        <v>225</v>
      </c>
      <c r="AFU578" s="39">
        <f t="shared" ref="AFU578:AGB578" si="1172">SUM(AFU579:AFU588)</f>
        <v>229</v>
      </c>
      <c r="AFV578" s="39">
        <f t="shared" si="1172"/>
        <v>229</v>
      </c>
      <c r="AFW578" s="39">
        <f t="shared" si="1172"/>
        <v>0</v>
      </c>
      <c r="AFX578" s="39">
        <f t="shared" si="1172"/>
        <v>0</v>
      </c>
      <c r="AFY578" s="39">
        <f t="shared" si="1172"/>
        <v>0</v>
      </c>
      <c r="AFZ578" s="39">
        <f t="shared" si="1172"/>
        <v>1410471.07</v>
      </c>
      <c r="AGA578" s="39">
        <f t="shared" si="1172"/>
        <v>1431888.81</v>
      </c>
      <c r="AGB578" s="39">
        <f t="shared" si="1172"/>
        <v>1431888.81</v>
      </c>
      <c r="AGC578" s="67" t="s">
        <v>202</v>
      </c>
      <c r="AGD578" s="67" t="s">
        <v>202</v>
      </c>
      <c r="AGE578" s="67" t="s">
        <v>202</v>
      </c>
      <c r="AGF578" s="67" t="s">
        <v>202</v>
      </c>
      <c r="AGG578" s="67" t="s">
        <v>202</v>
      </c>
      <c r="AGH578" s="67" t="s">
        <v>202</v>
      </c>
      <c r="AGI578" s="39">
        <f t="shared" ref="AGI578:AGN578" si="1173">SUM(AGI579:AGI588)</f>
        <v>0</v>
      </c>
      <c r="AGJ578" s="39">
        <f t="shared" si="1173"/>
        <v>0</v>
      </c>
      <c r="AGK578" s="39">
        <f t="shared" si="1173"/>
        <v>0</v>
      </c>
      <c r="AGL578" s="39">
        <f t="shared" si="1173"/>
        <v>692819.7</v>
      </c>
      <c r="AGM578" s="39">
        <f t="shared" si="1173"/>
        <v>627054.82999999996</v>
      </c>
      <c r="AGN578" s="39">
        <f t="shared" si="1173"/>
        <v>591679.65</v>
      </c>
      <c r="AGO578" s="39">
        <f>SUM(AGO579:AGO588)</f>
        <v>71</v>
      </c>
      <c r="AGP578" s="39">
        <f t="shared" ref="AGP578:AGW578" si="1174">SUM(AGP579:AGP588)</f>
        <v>72</v>
      </c>
      <c r="AGQ578" s="39">
        <f t="shared" si="1174"/>
        <v>72</v>
      </c>
      <c r="AGR578" s="39">
        <f t="shared" si="1174"/>
        <v>0</v>
      </c>
      <c r="AGS578" s="39">
        <f t="shared" si="1174"/>
        <v>0</v>
      </c>
      <c r="AGT578" s="39">
        <f t="shared" si="1174"/>
        <v>0</v>
      </c>
      <c r="AGU578" s="39">
        <f t="shared" si="1174"/>
        <v>413942.96</v>
      </c>
      <c r="AGV578" s="39">
        <f t="shared" si="1174"/>
        <v>478746.9</v>
      </c>
      <c r="AGW578" s="39">
        <f t="shared" si="1174"/>
        <v>478746.9</v>
      </c>
      <c r="AGX578" s="67" t="s">
        <v>202</v>
      </c>
      <c r="AGY578" s="67" t="s">
        <v>202</v>
      </c>
      <c r="AGZ578" s="67" t="s">
        <v>202</v>
      </c>
      <c r="AHA578" s="67" t="s">
        <v>202</v>
      </c>
      <c r="AHB578" s="67" t="s">
        <v>202</v>
      </c>
      <c r="AHC578" s="67" t="s">
        <v>202</v>
      </c>
      <c r="AHD578" s="39">
        <f t="shared" ref="AHD578:AHI578" si="1175">SUM(AHD579:AHD588)</f>
        <v>0</v>
      </c>
      <c r="AHE578" s="39">
        <f t="shared" si="1175"/>
        <v>0</v>
      </c>
      <c r="AHF578" s="39">
        <f t="shared" si="1175"/>
        <v>0</v>
      </c>
      <c r="AHG578" s="39">
        <f t="shared" si="1175"/>
        <v>304999.96000000002</v>
      </c>
      <c r="AHH578" s="39">
        <f t="shared" si="1175"/>
        <v>312578.64</v>
      </c>
      <c r="AHI578" s="39">
        <f t="shared" si="1175"/>
        <v>294339.78000000003</v>
      </c>
      <c r="AHJ578" s="39">
        <f>SUM(AHJ579:AHJ588)</f>
        <v>164</v>
      </c>
      <c r="AHK578" s="39">
        <f t="shared" ref="AHK578:AHR578" si="1176">SUM(AHK579:AHK588)</f>
        <v>165</v>
      </c>
      <c r="AHL578" s="39">
        <f t="shared" si="1176"/>
        <v>165</v>
      </c>
      <c r="AHM578" s="39">
        <f t="shared" si="1176"/>
        <v>0</v>
      </c>
      <c r="AHN578" s="39">
        <f t="shared" si="1176"/>
        <v>0</v>
      </c>
      <c r="AHO578" s="39">
        <f t="shared" si="1176"/>
        <v>0</v>
      </c>
      <c r="AHP578" s="39">
        <f t="shared" si="1176"/>
        <v>1010779.72</v>
      </c>
      <c r="AHQ578" s="39">
        <f t="shared" si="1176"/>
        <v>1039344.15</v>
      </c>
      <c r="AHR578" s="39">
        <f t="shared" si="1176"/>
        <v>1039344.15</v>
      </c>
      <c r="AHS578" s="67" t="s">
        <v>202</v>
      </c>
      <c r="AHT578" s="67" t="s">
        <v>202</v>
      </c>
      <c r="AHU578" s="67" t="s">
        <v>202</v>
      </c>
      <c r="AHV578" s="67" t="s">
        <v>202</v>
      </c>
      <c r="AHW578" s="67" t="s">
        <v>202</v>
      </c>
      <c r="AHX578" s="67" t="s">
        <v>202</v>
      </c>
      <c r="AHY578" s="39">
        <f t="shared" ref="AHY578:AID578" si="1177">SUM(AHY579:AHY588)</f>
        <v>0</v>
      </c>
      <c r="AHZ578" s="39">
        <f t="shared" si="1177"/>
        <v>0</v>
      </c>
      <c r="AIA578" s="39">
        <f t="shared" si="1177"/>
        <v>0</v>
      </c>
      <c r="AIB578" s="39">
        <f t="shared" si="1177"/>
        <v>457694.99</v>
      </c>
      <c r="AIC578" s="39">
        <f t="shared" si="1177"/>
        <v>417646.96</v>
      </c>
      <c r="AID578" s="39">
        <f t="shared" si="1177"/>
        <v>391933.71</v>
      </c>
      <c r="AIE578" s="39">
        <f>SUM(AIE579:AIE588)</f>
        <v>0</v>
      </c>
      <c r="AIF578" s="39">
        <f t="shared" ref="AIF578:AIM578" si="1178">SUM(AIF579:AIF588)</f>
        <v>0</v>
      </c>
      <c r="AIG578" s="39">
        <f t="shared" si="1178"/>
        <v>0</v>
      </c>
      <c r="AIH578" s="39">
        <f t="shared" si="1178"/>
        <v>0</v>
      </c>
      <c r="AII578" s="39">
        <f t="shared" si="1178"/>
        <v>0</v>
      </c>
      <c r="AIJ578" s="39">
        <f t="shared" si="1178"/>
        <v>0</v>
      </c>
      <c r="AIK578" s="39">
        <f t="shared" si="1178"/>
        <v>0</v>
      </c>
      <c r="AIL578" s="39">
        <f t="shared" si="1178"/>
        <v>0</v>
      </c>
      <c r="AIM578" s="39">
        <f t="shared" si="1178"/>
        <v>0</v>
      </c>
      <c r="AIN578" s="67" t="s">
        <v>202</v>
      </c>
      <c r="AIO578" s="67" t="s">
        <v>202</v>
      </c>
      <c r="AIP578" s="67" t="s">
        <v>202</v>
      </c>
      <c r="AIQ578" s="67" t="s">
        <v>202</v>
      </c>
      <c r="AIR578" s="67" t="s">
        <v>202</v>
      </c>
      <c r="AIS578" s="67" t="s">
        <v>202</v>
      </c>
      <c r="AIT578" s="39">
        <f t="shared" ref="AIT578:AIY578" si="1179">SUM(AIT579:AIT588)</f>
        <v>0</v>
      </c>
      <c r="AIU578" s="39">
        <f t="shared" si="1179"/>
        <v>0</v>
      </c>
      <c r="AIV578" s="39">
        <f t="shared" si="1179"/>
        <v>0</v>
      </c>
      <c r="AIW578" s="39">
        <f t="shared" si="1179"/>
        <v>0</v>
      </c>
      <c r="AIX578" s="39">
        <f t="shared" si="1179"/>
        <v>0</v>
      </c>
      <c r="AIY578" s="39">
        <f t="shared" si="1179"/>
        <v>0</v>
      </c>
      <c r="AIZ578" s="39">
        <f>SUM(AIZ579:AIZ588)</f>
        <v>245</v>
      </c>
      <c r="AJA578" s="39">
        <f t="shared" ref="AJA578:AJH578" si="1180">SUM(AJA579:AJA588)</f>
        <v>230</v>
      </c>
      <c r="AJB578" s="39">
        <f t="shared" si="1180"/>
        <v>230</v>
      </c>
      <c r="AJC578" s="39">
        <f t="shared" si="1180"/>
        <v>0</v>
      </c>
      <c r="AJD578" s="39">
        <f t="shared" si="1180"/>
        <v>0</v>
      </c>
      <c r="AJE578" s="39">
        <f t="shared" si="1180"/>
        <v>0</v>
      </c>
      <c r="AJF578" s="39">
        <f t="shared" si="1180"/>
        <v>1396958.1</v>
      </c>
      <c r="AJG578" s="39">
        <f t="shared" si="1180"/>
        <v>1402722.52</v>
      </c>
      <c r="AJH578" s="39">
        <f t="shared" si="1180"/>
        <v>1402722.52</v>
      </c>
      <c r="AJI578" s="67" t="s">
        <v>202</v>
      </c>
      <c r="AJJ578" s="67" t="s">
        <v>202</v>
      </c>
      <c r="AJK578" s="67" t="s">
        <v>202</v>
      </c>
      <c r="AJL578" s="67" t="s">
        <v>202</v>
      </c>
      <c r="AJM578" s="67" t="s">
        <v>202</v>
      </c>
      <c r="AJN578" s="67" t="s">
        <v>202</v>
      </c>
      <c r="AJO578" s="39">
        <f t="shared" ref="AJO578:AJT578" si="1181">SUM(AJO579:AJO588)</f>
        <v>0</v>
      </c>
      <c r="AJP578" s="39">
        <f t="shared" si="1181"/>
        <v>0</v>
      </c>
      <c r="AJQ578" s="39">
        <f t="shared" si="1181"/>
        <v>0</v>
      </c>
      <c r="AJR578" s="39">
        <f t="shared" si="1181"/>
        <v>622845.75</v>
      </c>
      <c r="AJS578" s="39">
        <f t="shared" si="1181"/>
        <v>581341.72</v>
      </c>
      <c r="AJT578" s="39">
        <f t="shared" si="1181"/>
        <v>549210.39</v>
      </c>
      <c r="AJU578" s="39">
        <f>SUM(AJU579:AJU588)</f>
        <v>165</v>
      </c>
      <c r="AJV578" s="39">
        <f t="shared" ref="AJV578:AKC578" si="1182">SUM(AJV579:AJV588)</f>
        <v>165</v>
      </c>
      <c r="AJW578" s="39">
        <f t="shared" si="1182"/>
        <v>165</v>
      </c>
      <c r="AJX578" s="39">
        <f t="shared" si="1182"/>
        <v>0</v>
      </c>
      <c r="AJY578" s="39">
        <f t="shared" si="1182"/>
        <v>0</v>
      </c>
      <c r="AJZ578" s="39">
        <f t="shared" si="1182"/>
        <v>0</v>
      </c>
      <c r="AKA578" s="39">
        <f t="shared" si="1182"/>
        <v>903864.55</v>
      </c>
      <c r="AKB578" s="39">
        <f t="shared" si="1182"/>
        <v>912076.66</v>
      </c>
      <c r="AKC578" s="39">
        <f t="shared" si="1182"/>
        <v>912076.66</v>
      </c>
      <c r="AKD578" s="67" t="s">
        <v>202</v>
      </c>
      <c r="AKE578" s="67" t="s">
        <v>202</v>
      </c>
      <c r="AKF578" s="67" t="s">
        <v>202</v>
      </c>
      <c r="AKG578" s="67" t="s">
        <v>202</v>
      </c>
      <c r="AKH578" s="67" t="s">
        <v>202</v>
      </c>
      <c r="AKI578" s="67" t="s">
        <v>202</v>
      </c>
      <c r="AKJ578" s="39">
        <f t="shared" ref="AKJ578:AKO578" si="1183">SUM(AKJ579:AKJ588)</f>
        <v>0</v>
      </c>
      <c r="AKK578" s="39">
        <f t="shared" si="1183"/>
        <v>0</v>
      </c>
      <c r="AKL578" s="39">
        <f t="shared" si="1183"/>
        <v>0</v>
      </c>
      <c r="AKM578" s="39">
        <f t="shared" si="1183"/>
        <v>410968.48</v>
      </c>
      <c r="AKN578" s="39">
        <f t="shared" si="1183"/>
        <v>369660.73</v>
      </c>
      <c r="AKO578" s="39">
        <f t="shared" si="1183"/>
        <v>349060.99</v>
      </c>
      <c r="AKP578" s="39">
        <f>SUM(AKP579:AKP588)</f>
        <v>176</v>
      </c>
      <c r="AKQ578" s="39">
        <f t="shared" ref="AKQ578:AKX578" si="1184">SUM(AKQ579:AKQ588)</f>
        <v>173</v>
      </c>
      <c r="AKR578" s="39">
        <f t="shared" si="1184"/>
        <v>173</v>
      </c>
      <c r="AKS578" s="39">
        <f t="shared" si="1184"/>
        <v>0</v>
      </c>
      <c r="AKT578" s="39">
        <f t="shared" si="1184"/>
        <v>0</v>
      </c>
      <c r="AKU578" s="39">
        <f t="shared" si="1184"/>
        <v>0</v>
      </c>
      <c r="AKV578" s="39">
        <f t="shared" si="1184"/>
        <v>935236.42</v>
      </c>
      <c r="AKW578" s="39">
        <f t="shared" si="1184"/>
        <v>946374.53</v>
      </c>
      <c r="AKX578" s="39">
        <f t="shared" si="1184"/>
        <v>946374.53</v>
      </c>
      <c r="AKY578" s="67" t="s">
        <v>202</v>
      </c>
      <c r="AKZ578" s="67" t="s">
        <v>202</v>
      </c>
      <c r="ALA578" s="67" t="s">
        <v>202</v>
      </c>
      <c r="ALB578" s="67" t="s">
        <v>202</v>
      </c>
      <c r="ALC578" s="67" t="s">
        <v>202</v>
      </c>
      <c r="ALD578" s="67" t="s">
        <v>202</v>
      </c>
      <c r="ALE578" s="39">
        <f t="shared" ref="ALE578:ALJ578" si="1185">SUM(ALE579:ALE588)</f>
        <v>0</v>
      </c>
      <c r="ALF578" s="39">
        <f t="shared" si="1185"/>
        <v>0</v>
      </c>
      <c r="ALG578" s="39">
        <f t="shared" si="1185"/>
        <v>0</v>
      </c>
      <c r="ALH578" s="39">
        <f t="shared" si="1185"/>
        <v>453254.46</v>
      </c>
      <c r="ALI578" s="39">
        <f t="shared" si="1185"/>
        <v>405331.99</v>
      </c>
      <c r="ALJ578" s="39">
        <f t="shared" si="1185"/>
        <v>377979.05</v>
      </c>
      <c r="ALK578" s="39">
        <f>SUM(ALK579:ALK588)</f>
        <v>147</v>
      </c>
      <c r="ALL578" s="39">
        <f t="shared" ref="ALL578:ALS578" si="1186">SUM(ALL579:ALL588)</f>
        <v>152</v>
      </c>
      <c r="ALM578" s="39">
        <f t="shared" si="1186"/>
        <v>152</v>
      </c>
      <c r="ALN578" s="39">
        <f t="shared" si="1186"/>
        <v>0</v>
      </c>
      <c r="ALO578" s="39">
        <f t="shared" si="1186"/>
        <v>0</v>
      </c>
      <c r="ALP578" s="39">
        <f t="shared" si="1186"/>
        <v>0</v>
      </c>
      <c r="ALQ578" s="39">
        <f t="shared" si="1186"/>
        <v>855695.95</v>
      </c>
      <c r="ALR578" s="39">
        <f t="shared" si="1186"/>
        <v>838878.74</v>
      </c>
      <c r="ALS578" s="39">
        <f t="shared" si="1186"/>
        <v>838878.74</v>
      </c>
      <c r="ALT578" s="67" t="s">
        <v>202</v>
      </c>
      <c r="ALU578" s="67" t="s">
        <v>202</v>
      </c>
      <c r="ALV578" s="67" t="s">
        <v>202</v>
      </c>
      <c r="ALW578" s="67" t="s">
        <v>202</v>
      </c>
      <c r="ALX578" s="67" t="s">
        <v>202</v>
      </c>
      <c r="ALY578" s="67" t="s">
        <v>202</v>
      </c>
      <c r="ALZ578" s="39">
        <f t="shared" ref="ALZ578:AME578" si="1187">SUM(ALZ579:ALZ588)</f>
        <v>0</v>
      </c>
      <c r="AMA578" s="39">
        <f t="shared" si="1187"/>
        <v>0</v>
      </c>
      <c r="AMB578" s="39">
        <f t="shared" si="1187"/>
        <v>0</v>
      </c>
      <c r="AMC578" s="39">
        <f t="shared" si="1187"/>
        <v>475764.02</v>
      </c>
      <c r="AMD578" s="39">
        <f t="shared" si="1187"/>
        <v>387397.77</v>
      </c>
      <c r="AME578" s="39">
        <f t="shared" si="1187"/>
        <v>360769.43</v>
      </c>
      <c r="AMF578" s="39">
        <f>SUM(AMF579:AMF588)</f>
        <v>322</v>
      </c>
      <c r="AMG578" s="39">
        <f t="shared" ref="AMG578:AMN578" si="1188">SUM(AMG579:AMG588)</f>
        <v>339</v>
      </c>
      <c r="AMH578" s="39">
        <f t="shared" si="1188"/>
        <v>339</v>
      </c>
      <c r="AMI578" s="39">
        <f t="shared" si="1188"/>
        <v>0</v>
      </c>
      <c r="AMJ578" s="39">
        <f t="shared" si="1188"/>
        <v>0</v>
      </c>
      <c r="AMK578" s="39">
        <f t="shared" si="1188"/>
        <v>0</v>
      </c>
      <c r="AML578" s="39">
        <f t="shared" si="1188"/>
        <v>2332043.39</v>
      </c>
      <c r="AMM578" s="39">
        <f t="shared" si="1188"/>
        <v>2477504.7200000002</v>
      </c>
      <c r="AMN578" s="39">
        <f t="shared" si="1188"/>
        <v>2477504.7200000002</v>
      </c>
      <c r="AMO578" s="67" t="s">
        <v>202</v>
      </c>
      <c r="AMP578" s="67" t="s">
        <v>202</v>
      </c>
      <c r="AMQ578" s="67" t="s">
        <v>202</v>
      </c>
      <c r="AMR578" s="67" t="s">
        <v>202</v>
      </c>
      <c r="AMS578" s="67" t="s">
        <v>202</v>
      </c>
      <c r="AMT578" s="67" t="s">
        <v>202</v>
      </c>
      <c r="AMU578" s="39">
        <f t="shared" ref="AMU578:AMZ578" si="1189">SUM(AMU579:AMU588)</f>
        <v>0</v>
      </c>
      <c r="AMV578" s="39">
        <f t="shared" si="1189"/>
        <v>0</v>
      </c>
      <c r="AMW578" s="39">
        <f t="shared" si="1189"/>
        <v>0</v>
      </c>
      <c r="AMX578" s="39">
        <f t="shared" si="1189"/>
        <v>1024710.89</v>
      </c>
      <c r="AMY578" s="39">
        <f t="shared" si="1189"/>
        <v>966881.72</v>
      </c>
      <c r="AMZ578" s="39">
        <f t="shared" si="1189"/>
        <v>903041.83</v>
      </c>
      <c r="ANA578" s="39">
        <f>SUM(ANA579:ANA588)</f>
        <v>79</v>
      </c>
      <c r="ANB578" s="39">
        <f t="shared" ref="ANB578:ANI578" si="1190">SUM(ANB579:ANB588)</f>
        <v>50</v>
      </c>
      <c r="ANC578" s="39">
        <f t="shared" si="1190"/>
        <v>50</v>
      </c>
      <c r="AND578" s="39">
        <f t="shared" si="1190"/>
        <v>0</v>
      </c>
      <c r="ANE578" s="39">
        <f t="shared" si="1190"/>
        <v>0</v>
      </c>
      <c r="ANF578" s="39">
        <f t="shared" si="1190"/>
        <v>0</v>
      </c>
      <c r="ANG578" s="39">
        <f t="shared" si="1190"/>
        <v>479367.64</v>
      </c>
      <c r="ANH578" s="39">
        <f t="shared" si="1190"/>
        <v>311781.37</v>
      </c>
      <c r="ANI578" s="39">
        <f t="shared" si="1190"/>
        <v>311781.37</v>
      </c>
      <c r="ANJ578" s="67" t="s">
        <v>202</v>
      </c>
      <c r="ANK578" s="67" t="s">
        <v>202</v>
      </c>
      <c r="ANL578" s="67" t="s">
        <v>202</v>
      </c>
      <c r="ANM578" s="67" t="s">
        <v>202</v>
      </c>
      <c r="ANN578" s="67" t="s">
        <v>202</v>
      </c>
      <c r="ANO578" s="67" t="s">
        <v>202</v>
      </c>
      <c r="ANP578" s="39">
        <f t="shared" ref="ANP578:ANU578" si="1191">SUM(ANP579:ANP588)</f>
        <v>0</v>
      </c>
      <c r="ANQ578" s="39">
        <f t="shared" si="1191"/>
        <v>0</v>
      </c>
      <c r="ANR578" s="39">
        <f t="shared" si="1191"/>
        <v>0</v>
      </c>
      <c r="ANS578" s="39">
        <f t="shared" si="1191"/>
        <v>372141.94</v>
      </c>
      <c r="ANT578" s="39">
        <f t="shared" si="1191"/>
        <v>313852.58</v>
      </c>
      <c r="ANU578" s="39">
        <f t="shared" si="1191"/>
        <v>301646.15000000002</v>
      </c>
      <c r="ANV578" s="39">
        <f>SUM(ANV579:ANV588)</f>
        <v>310</v>
      </c>
      <c r="ANW578" s="39">
        <f t="shared" ref="ANW578:AOD578" si="1192">SUM(ANW579:ANW588)</f>
        <v>295</v>
      </c>
      <c r="ANX578" s="39">
        <f t="shared" si="1192"/>
        <v>295</v>
      </c>
      <c r="ANY578" s="39">
        <f t="shared" si="1192"/>
        <v>0</v>
      </c>
      <c r="ANZ578" s="39">
        <f t="shared" si="1192"/>
        <v>0</v>
      </c>
      <c r="AOA578" s="39">
        <f t="shared" si="1192"/>
        <v>0</v>
      </c>
      <c r="AOB578" s="39">
        <f t="shared" si="1192"/>
        <v>2378598.3999999999</v>
      </c>
      <c r="AOC578" s="39">
        <f t="shared" si="1192"/>
        <v>2049047.92</v>
      </c>
      <c r="AOD578" s="39">
        <f t="shared" si="1192"/>
        <v>2049047.92</v>
      </c>
      <c r="AOE578" s="67" t="s">
        <v>202</v>
      </c>
      <c r="AOF578" s="67" t="s">
        <v>202</v>
      </c>
      <c r="AOG578" s="67" t="s">
        <v>202</v>
      </c>
      <c r="AOH578" s="67" t="s">
        <v>202</v>
      </c>
      <c r="AOI578" s="67" t="s">
        <v>202</v>
      </c>
      <c r="AOJ578" s="67" t="s">
        <v>202</v>
      </c>
      <c r="AOK578" s="39">
        <f t="shared" ref="AOK578:AOP578" si="1193">SUM(AOK579:AOK588)</f>
        <v>0</v>
      </c>
      <c r="AOL578" s="39">
        <f t="shared" si="1193"/>
        <v>0</v>
      </c>
      <c r="AOM578" s="39">
        <f t="shared" si="1193"/>
        <v>0</v>
      </c>
      <c r="AON578" s="39">
        <f t="shared" si="1193"/>
        <v>860464.49</v>
      </c>
      <c r="AOO578" s="39">
        <f t="shared" si="1193"/>
        <v>823196.09</v>
      </c>
      <c r="AOP578" s="39">
        <f t="shared" si="1193"/>
        <v>769785.61</v>
      </c>
      <c r="AOQ578" s="39">
        <f>SUM(AOQ579:AOQ588)</f>
        <v>307</v>
      </c>
      <c r="AOR578" s="39">
        <f t="shared" ref="AOR578:AOY578" si="1194">SUM(AOR579:AOR588)</f>
        <v>319</v>
      </c>
      <c r="AOS578" s="39">
        <f t="shared" si="1194"/>
        <v>319</v>
      </c>
      <c r="AOT578" s="39">
        <f t="shared" si="1194"/>
        <v>0</v>
      </c>
      <c r="AOU578" s="39">
        <f t="shared" si="1194"/>
        <v>0</v>
      </c>
      <c r="AOV578" s="39">
        <f t="shared" si="1194"/>
        <v>0</v>
      </c>
      <c r="AOW578" s="39">
        <f t="shared" si="1194"/>
        <v>1726301.07</v>
      </c>
      <c r="AOX578" s="39">
        <f t="shared" si="1194"/>
        <v>1751981.64</v>
      </c>
      <c r="AOY578" s="39">
        <f t="shared" si="1194"/>
        <v>1751981.64</v>
      </c>
      <c r="AOZ578" s="67" t="s">
        <v>202</v>
      </c>
      <c r="APA578" s="67" t="s">
        <v>202</v>
      </c>
      <c r="APB578" s="67" t="s">
        <v>202</v>
      </c>
      <c r="APC578" s="67" t="s">
        <v>202</v>
      </c>
      <c r="APD578" s="67" t="s">
        <v>202</v>
      </c>
      <c r="APE578" s="67" t="s">
        <v>202</v>
      </c>
      <c r="APF578" s="39">
        <f t="shared" ref="APF578:APK578" si="1195">SUM(APF579:APF588)</f>
        <v>0</v>
      </c>
      <c r="APG578" s="39">
        <f t="shared" si="1195"/>
        <v>0</v>
      </c>
      <c r="APH578" s="39">
        <f t="shared" si="1195"/>
        <v>0</v>
      </c>
      <c r="API578" s="39">
        <f t="shared" si="1195"/>
        <v>906795.43</v>
      </c>
      <c r="APJ578" s="39">
        <f t="shared" si="1195"/>
        <v>789713.49</v>
      </c>
      <c r="APK578" s="39">
        <f t="shared" si="1195"/>
        <v>731981.97</v>
      </c>
      <c r="APL578" s="39">
        <f>SUM(APL579:APL588)</f>
        <v>168</v>
      </c>
      <c r="APM578" s="39">
        <f t="shared" ref="APM578:APT578" si="1196">SUM(APM579:APM588)</f>
        <v>175</v>
      </c>
      <c r="APN578" s="39">
        <f t="shared" si="1196"/>
        <v>175</v>
      </c>
      <c r="APO578" s="39">
        <f t="shared" si="1196"/>
        <v>0</v>
      </c>
      <c r="APP578" s="39">
        <f t="shared" si="1196"/>
        <v>0</v>
      </c>
      <c r="APQ578" s="39">
        <f t="shared" si="1196"/>
        <v>0</v>
      </c>
      <c r="APR578" s="39">
        <f t="shared" si="1196"/>
        <v>1170017.82</v>
      </c>
      <c r="APS578" s="39">
        <f t="shared" si="1196"/>
        <v>1103382.78</v>
      </c>
      <c r="APT578" s="39">
        <f t="shared" si="1196"/>
        <v>1103382.78</v>
      </c>
      <c r="APU578" s="67" t="s">
        <v>202</v>
      </c>
      <c r="APV578" s="67" t="s">
        <v>202</v>
      </c>
      <c r="APW578" s="67" t="s">
        <v>202</v>
      </c>
      <c r="APX578" s="67" t="s">
        <v>202</v>
      </c>
      <c r="APY578" s="67" t="s">
        <v>202</v>
      </c>
      <c r="APZ578" s="67" t="s">
        <v>202</v>
      </c>
      <c r="AQA578" s="39">
        <f t="shared" ref="AQA578:AQF578" si="1197">SUM(AQA579:AQA588)</f>
        <v>0</v>
      </c>
      <c r="AQB578" s="39">
        <f t="shared" si="1197"/>
        <v>0</v>
      </c>
      <c r="AQC578" s="39">
        <f t="shared" si="1197"/>
        <v>0</v>
      </c>
      <c r="AQD578" s="39">
        <f t="shared" si="1197"/>
        <v>537473.92000000004</v>
      </c>
      <c r="AQE578" s="39">
        <f t="shared" si="1197"/>
        <v>445782.09</v>
      </c>
      <c r="AQF578" s="39">
        <f t="shared" si="1197"/>
        <v>416967.6</v>
      </c>
      <c r="AQG578" s="39">
        <f>SUM(AQG579:AQG588)</f>
        <v>281</v>
      </c>
      <c r="AQH578" s="39">
        <f t="shared" ref="AQH578:AQO578" si="1198">SUM(AQH579:AQH588)</f>
        <v>274</v>
      </c>
      <c r="AQI578" s="39">
        <f t="shared" si="1198"/>
        <v>274</v>
      </c>
      <c r="AQJ578" s="39">
        <f t="shared" si="1198"/>
        <v>0</v>
      </c>
      <c r="AQK578" s="39">
        <f t="shared" si="1198"/>
        <v>0</v>
      </c>
      <c r="AQL578" s="39">
        <f t="shared" si="1198"/>
        <v>0</v>
      </c>
      <c r="AQM578" s="39">
        <f t="shared" si="1198"/>
        <v>2376773.7599999998</v>
      </c>
      <c r="AQN578" s="39">
        <f t="shared" si="1198"/>
        <v>1924130.32</v>
      </c>
      <c r="AQO578" s="39">
        <f t="shared" si="1198"/>
        <v>1924130.32</v>
      </c>
      <c r="AQP578" s="67" t="s">
        <v>202</v>
      </c>
      <c r="AQQ578" s="67" t="s">
        <v>202</v>
      </c>
      <c r="AQR578" s="67" t="s">
        <v>202</v>
      </c>
      <c r="AQS578" s="67" t="s">
        <v>202</v>
      </c>
      <c r="AQT578" s="67" t="s">
        <v>202</v>
      </c>
      <c r="AQU578" s="67" t="s">
        <v>202</v>
      </c>
      <c r="AQV578" s="39">
        <f t="shared" ref="AQV578:ARA578" si="1199">SUM(AQV579:AQV588)</f>
        <v>0</v>
      </c>
      <c r="AQW578" s="39">
        <f t="shared" si="1199"/>
        <v>0</v>
      </c>
      <c r="AQX578" s="39">
        <f t="shared" si="1199"/>
        <v>0</v>
      </c>
      <c r="AQY578" s="39">
        <f t="shared" si="1199"/>
        <v>876047.27</v>
      </c>
      <c r="AQZ578" s="39">
        <f t="shared" si="1199"/>
        <v>728684.77</v>
      </c>
      <c r="ARA578" s="39">
        <f t="shared" si="1199"/>
        <v>687830.57</v>
      </c>
      <c r="ARB578" s="39">
        <f>SUM(ARB579:ARB588)</f>
        <v>152</v>
      </c>
      <c r="ARC578" s="39">
        <f t="shared" ref="ARC578:ARJ578" si="1200">SUM(ARC579:ARC588)</f>
        <v>188</v>
      </c>
      <c r="ARD578" s="39">
        <f t="shared" si="1200"/>
        <v>188</v>
      </c>
      <c r="ARE578" s="39">
        <f t="shared" si="1200"/>
        <v>0</v>
      </c>
      <c r="ARF578" s="39">
        <f t="shared" si="1200"/>
        <v>0</v>
      </c>
      <c r="ARG578" s="39">
        <f t="shared" si="1200"/>
        <v>0</v>
      </c>
      <c r="ARH578" s="39">
        <f t="shared" si="1200"/>
        <v>1053574.23</v>
      </c>
      <c r="ARI578" s="39">
        <f t="shared" si="1200"/>
        <v>1211417.58</v>
      </c>
      <c r="ARJ578" s="39">
        <f t="shared" si="1200"/>
        <v>1211417.58</v>
      </c>
      <c r="ARK578" s="67" t="s">
        <v>202</v>
      </c>
      <c r="ARL578" s="67" t="s">
        <v>202</v>
      </c>
      <c r="ARM578" s="67" t="s">
        <v>202</v>
      </c>
      <c r="ARN578" s="67" t="s">
        <v>202</v>
      </c>
      <c r="ARO578" s="67" t="s">
        <v>202</v>
      </c>
      <c r="ARP578" s="67" t="s">
        <v>202</v>
      </c>
      <c r="ARQ578" s="39">
        <f t="shared" ref="ARQ578:ARV578" si="1201">SUM(ARQ579:ARQ588)</f>
        <v>0</v>
      </c>
      <c r="ARR578" s="39">
        <f t="shared" si="1201"/>
        <v>0</v>
      </c>
      <c r="ARS578" s="39">
        <f t="shared" si="1201"/>
        <v>0</v>
      </c>
      <c r="ART578" s="39">
        <f t="shared" si="1201"/>
        <v>536653.56000000006</v>
      </c>
      <c r="ARU578" s="39">
        <f t="shared" si="1201"/>
        <v>447359.18</v>
      </c>
      <c r="ARV578" s="39">
        <f t="shared" si="1201"/>
        <v>416815.3</v>
      </c>
      <c r="ARW578" s="39">
        <f>SUM(ARW579:ARW588)</f>
        <v>355</v>
      </c>
      <c r="ARX578" s="39">
        <f t="shared" ref="ARX578:ASE578" si="1202">SUM(ARX579:ARX588)</f>
        <v>349</v>
      </c>
      <c r="ARY578" s="39">
        <f t="shared" si="1202"/>
        <v>349</v>
      </c>
      <c r="ARZ578" s="39">
        <f t="shared" si="1202"/>
        <v>0</v>
      </c>
      <c r="ASA578" s="39">
        <f t="shared" si="1202"/>
        <v>0</v>
      </c>
      <c r="ASB578" s="39">
        <f t="shared" si="1202"/>
        <v>0</v>
      </c>
      <c r="ASC578" s="39">
        <f t="shared" si="1202"/>
        <v>2226952.38</v>
      </c>
      <c r="ASD578" s="39">
        <f t="shared" si="1202"/>
        <v>2185644.33</v>
      </c>
      <c r="ASE578" s="39">
        <f t="shared" si="1202"/>
        <v>2185644.33</v>
      </c>
      <c r="ASF578" s="67" t="s">
        <v>202</v>
      </c>
      <c r="ASG578" s="67" t="s">
        <v>202</v>
      </c>
      <c r="ASH578" s="67" t="s">
        <v>202</v>
      </c>
      <c r="ASI578" s="67" t="s">
        <v>202</v>
      </c>
      <c r="ASJ578" s="67" t="s">
        <v>202</v>
      </c>
      <c r="ASK578" s="67" t="s">
        <v>202</v>
      </c>
      <c r="ASL578" s="39">
        <f t="shared" ref="ASL578:ASQ578" si="1203">SUM(ASL579:ASL588)</f>
        <v>0</v>
      </c>
      <c r="ASM578" s="39">
        <f t="shared" si="1203"/>
        <v>0</v>
      </c>
      <c r="ASN578" s="39">
        <f t="shared" si="1203"/>
        <v>0</v>
      </c>
      <c r="ASO578" s="39">
        <f t="shared" si="1203"/>
        <v>863360.19</v>
      </c>
      <c r="ASP578" s="39">
        <f t="shared" si="1203"/>
        <v>912496.71</v>
      </c>
      <c r="ASQ578" s="39">
        <f t="shared" si="1203"/>
        <v>843484.26</v>
      </c>
      <c r="ASR578" s="39">
        <f>SUM(ASR579:ASR588)</f>
        <v>326</v>
      </c>
      <c r="ASS578" s="39">
        <f t="shared" ref="ASS578:ASZ578" si="1204">SUM(ASS579:ASS588)</f>
        <v>322</v>
      </c>
      <c r="AST578" s="39">
        <f t="shared" si="1204"/>
        <v>322</v>
      </c>
      <c r="ASU578" s="39">
        <f t="shared" si="1204"/>
        <v>0</v>
      </c>
      <c r="ASV578" s="39">
        <f t="shared" si="1204"/>
        <v>0</v>
      </c>
      <c r="ASW578" s="39">
        <f t="shared" si="1204"/>
        <v>0</v>
      </c>
      <c r="ASX578" s="39">
        <f t="shared" si="1204"/>
        <v>2485886.14</v>
      </c>
      <c r="ASY578" s="39">
        <f t="shared" si="1204"/>
        <v>2048386.66</v>
      </c>
      <c r="ASZ578" s="39">
        <f t="shared" si="1204"/>
        <v>2048386.66</v>
      </c>
      <c r="ATA578" s="67" t="s">
        <v>202</v>
      </c>
      <c r="ATB578" s="67" t="s">
        <v>202</v>
      </c>
      <c r="ATC578" s="67" t="s">
        <v>202</v>
      </c>
      <c r="ATD578" s="67" t="s">
        <v>202</v>
      </c>
      <c r="ATE578" s="67" t="s">
        <v>202</v>
      </c>
      <c r="ATF578" s="67" t="s">
        <v>202</v>
      </c>
      <c r="ATG578" s="39">
        <f t="shared" ref="ATG578:ATL578" si="1205">SUM(ATG579:ATG588)</f>
        <v>0</v>
      </c>
      <c r="ATH578" s="39">
        <f t="shared" si="1205"/>
        <v>0</v>
      </c>
      <c r="ATI578" s="39">
        <f t="shared" si="1205"/>
        <v>0</v>
      </c>
      <c r="ATJ578" s="39">
        <f t="shared" si="1205"/>
        <v>993658.4</v>
      </c>
      <c r="ATK578" s="39">
        <f t="shared" si="1205"/>
        <v>730144.53</v>
      </c>
      <c r="ATL578" s="39">
        <f t="shared" si="1205"/>
        <v>681627.77</v>
      </c>
      <c r="ATM578" s="39">
        <f>SUM(ATM579:ATM588)</f>
        <v>556</v>
      </c>
      <c r="ATN578" s="39">
        <f t="shared" ref="ATN578:ATU578" si="1206">SUM(ATN579:ATN588)</f>
        <v>566</v>
      </c>
      <c r="ATO578" s="39">
        <f t="shared" si="1206"/>
        <v>566</v>
      </c>
      <c r="ATP578" s="39">
        <f t="shared" si="1206"/>
        <v>0</v>
      </c>
      <c r="ATQ578" s="39">
        <f t="shared" si="1206"/>
        <v>0</v>
      </c>
      <c r="ATR578" s="39">
        <f t="shared" si="1206"/>
        <v>0</v>
      </c>
      <c r="ATS578" s="39">
        <f t="shared" si="1206"/>
        <v>3379244.62</v>
      </c>
      <c r="ATT578" s="39">
        <f t="shared" si="1206"/>
        <v>3221781.61</v>
      </c>
      <c r="ATU578" s="39">
        <f t="shared" si="1206"/>
        <v>3221781.61</v>
      </c>
      <c r="ATV578" s="67" t="s">
        <v>202</v>
      </c>
      <c r="ATW578" s="67" t="s">
        <v>202</v>
      </c>
      <c r="ATX578" s="67" t="s">
        <v>202</v>
      </c>
      <c r="ATY578" s="67" t="s">
        <v>202</v>
      </c>
      <c r="ATZ578" s="67" t="s">
        <v>202</v>
      </c>
      <c r="AUA578" s="67" t="s">
        <v>202</v>
      </c>
      <c r="AUB578" s="39">
        <f t="shared" ref="AUB578:AUG578" si="1207">SUM(AUB579:AUB588)</f>
        <v>0</v>
      </c>
      <c r="AUC578" s="39">
        <f t="shared" si="1207"/>
        <v>0</v>
      </c>
      <c r="AUD578" s="39">
        <f t="shared" si="1207"/>
        <v>0</v>
      </c>
      <c r="AUE578" s="39">
        <f t="shared" si="1207"/>
        <v>1432651.04</v>
      </c>
      <c r="AUF578" s="39">
        <f t="shared" si="1207"/>
        <v>1300745.1100000001</v>
      </c>
      <c r="AUG578" s="39">
        <f t="shared" si="1207"/>
        <v>1202695.27</v>
      </c>
      <c r="AUH578" s="39">
        <f>SUM(AUH579:AUH588)</f>
        <v>362</v>
      </c>
      <c r="AUI578" s="39">
        <f t="shared" ref="AUI578:AUP578" si="1208">SUM(AUI579:AUI588)</f>
        <v>357</v>
      </c>
      <c r="AUJ578" s="39">
        <f t="shared" si="1208"/>
        <v>357</v>
      </c>
      <c r="AUK578" s="39">
        <f t="shared" si="1208"/>
        <v>0</v>
      </c>
      <c r="AUL578" s="39">
        <f t="shared" si="1208"/>
        <v>0</v>
      </c>
      <c r="AUM578" s="39">
        <f t="shared" si="1208"/>
        <v>0</v>
      </c>
      <c r="AUN578" s="39">
        <f t="shared" si="1208"/>
        <v>2447953.9199999999</v>
      </c>
      <c r="AUO578" s="39">
        <f t="shared" si="1208"/>
        <v>2042228.82</v>
      </c>
      <c r="AUP578" s="39">
        <f t="shared" si="1208"/>
        <v>2042228.82</v>
      </c>
      <c r="AUQ578" s="67" t="s">
        <v>202</v>
      </c>
      <c r="AUR578" s="67" t="s">
        <v>202</v>
      </c>
      <c r="AUS578" s="67" t="s">
        <v>202</v>
      </c>
      <c r="AUT578" s="67" t="s">
        <v>202</v>
      </c>
      <c r="AUU578" s="67" t="s">
        <v>202</v>
      </c>
      <c r="AUV578" s="67" t="s">
        <v>202</v>
      </c>
      <c r="AUW578" s="39">
        <f t="shared" ref="AUW578:AVB578" si="1209">SUM(AUW579:AUW588)</f>
        <v>0</v>
      </c>
      <c r="AUX578" s="39">
        <f t="shared" si="1209"/>
        <v>0</v>
      </c>
      <c r="AUY578" s="39">
        <f t="shared" si="1209"/>
        <v>0</v>
      </c>
      <c r="AUZ578" s="39">
        <f t="shared" si="1209"/>
        <v>993700.84</v>
      </c>
      <c r="AVA578" s="39">
        <f t="shared" si="1209"/>
        <v>826797.42</v>
      </c>
      <c r="AVB578" s="39">
        <f t="shared" si="1209"/>
        <v>771957.58</v>
      </c>
      <c r="AVC578" s="39">
        <f>SUM(AVC579:AVC588)</f>
        <v>12611</v>
      </c>
      <c r="AVD578" s="39">
        <f t="shared" ref="AVD578:AVK578" si="1210">SUM(AVD579:AVD588)</f>
        <v>12637</v>
      </c>
      <c r="AVE578" s="39">
        <f t="shared" si="1210"/>
        <v>12637</v>
      </c>
      <c r="AVF578" s="39">
        <f t="shared" si="1210"/>
        <v>0</v>
      </c>
      <c r="AVG578" s="39">
        <f t="shared" si="1210"/>
        <v>0</v>
      </c>
      <c r="AVH578" s="39">
        <f t="shared" si="1210"/>
        <v>0</v>
      </c>
      <c r="AVI578" s="39">
        <f t="shared" si="1210"/>
        <v>85400516.230000004</v>
      </c>
      <c r="AVJ578" s="39">
        <f t="shared" si="1210"/>
        <v>78012159.090000004</v>
      </c>
      <c r="AVK578" s="39">
        <f t="shared" si="1210"/>
        <v>78012159.090000004</v>
      </c>
      <c r="AVL578" s="67" t="s">
        <v>202</v>
      </c>
      <c r="AVM578" s="67" t="s">
        <v>202</v>
      </c>
      <c r="AVN578" s="67" t="s">
        <v>202</v>
      </c>
      <c r="AVO578" s="67" t="s">
        <v>202</v>
      </c>
      <c r="AVP578" s="67" t="s">
        <v>202</v>
      </c>
      <c r="AVQ578" s="67" t="s">
        <v>202</v>
      </c>
      <c r="AVR578" s="39">
        <f t="shared" ref="AVR578:AVW578" si="1211">SUM(AVR579:AVR588)</f>
        <v>0</v>
      </c>
      <c r="AVS578" s="39">
        <f t="shared" si="1211"/>
        <v>0</v>
      </c>
      <c r="AVT578" s="39">
        <f t="shared" si="1211"/>
        <v>0</v>
      </c>
      <c r="AVU578" s="39">
        <f t="shared" si="1211"/>
        <v>38006877.700000003</v>
      </c>
      <c r="AVV578" s="39">
        <f t="shared" si="1211"/>
        <v>32556662.469999999</v>
      </c>
      <c r="AVW578" s="39">
        <f t="shared" si="1211"/>
        <v>30745749.309999999</v>
      </c>
    </row>
    <row r="579" spans="1:1271" ht="24">
      <c r="A579" s="8" t="s">
        <v>179</v>
      </c>
      <c r="B579" s="8" t="s">
        <v>85</v>
      </c>
      <c r="C579" s="5"/>
      <c r="D579" s="113"/>
      <c r="E579" s="96"/>
      <c r="F579" s="29"/>
      <c r="G579" s="29"/>
      <c r="H579" s="29"/>
      <c r="I579" s="21">
        <f>F545</f>
        <v>17633.79</v>
      </c>
      <c r="J579" s="21">
        <f t="shared" ref="J579:K579" si="1212">G545</f>
        <v>17633.79</v>
      </c>
      <c r="K579" s="21">
        <f t="shared" si="1212"/>
        <v>17633.79</v>
      </c>
      <c r="L579" s="23"/>
      <c r="M579" s="23"/>
      <c r="N579" s="23"/>
      <c r="O579" s="35"/>
      <c r="P579" s="35"/>
      <c r="Q579" s="35"/>
      <c r="R579" s="21">
        <f>$I579*L579</f>
        <v>0</v>
      </c>
      <c r="S579" s="21">
        <f>$J579*M579</f>
        <v>0</v>
      </c>
      <c r="T579" s="21">
        <f>$K579*N579</f>
        <v>0</v>
      </c>
      <c r="U579" s="35"/>
      <c r="V579" s="35"/>
      <c r="W579" s="35"/>
      <c r="X579" s="21">
        <f>$I579*X$591</f>
        <v>5004.7700000000004</v>
      </c>
      <c r="Y579" s="21">
        <f>$J579*Y$591</f>
        <v>8316.15</v>
      </c>
      <c r="Z579" s="21">
        <f>$K579*Z$591</f>
        <v>7676.05</v>
      </c>
      <c r="AA579" s="35"/>
      <c r="AB579" s="35"/>
      <c r="AC579" s="35"/>
      <c r="AD579" s="21">
        <f t="shared" ref="AD579:AF588" si="1213">L579*X579</f>
        <v>0</v>
      </c>
      <c r="AE579" s="21">
        <f t="shared" si="1213"/>
        <v>0</v>
      </c>
      <c r="AF579" s="21">
        <f t="shared" si="1213"/>
        <v>0</v>
      </c>
      <c r="AG579" s="23"/>
      <c r="AH579" s="23"/>
      <c r="AI579" s="23"/>
      <c r="AJ579" s="35"/>
      <c r="AK579" s="35"/>
      <c r="AL579" s="35"/>
      <c r="AM579" s="21">
        <f>$I579*AG579</f>
        <v>0</v>
      </c>
      <c r="AN579" s="21">
        <f>$J579*AH579</f>
        <v>0</v>
      </c>
      <c r="AO579" s="21">
        <f>$K579*AI579</f>
        <v>0</v>
      </c>
      <c r="AP579" s="35"/>
      <c r="AQ579" s="35"/>
      <c r="AR579" s="35"/>
      <c r="AS579" s="21">
        <f>$I579*AS$591</f>
        <v>7792.8</v>
      </c>
      <c r="AT579" s="21">
        <f>$J579*AT$591</f>
        <v>7743.26</v>
      </c>
      <c r="AU579" s="21">
        <f>$K579*AU$591</f>
        <v>7320.49</v>
      </c>
      <c r="AV579" s="35"/>
      <c r="AW579" s="35"/>
      <c r="AX579" s="35"/>
      <c r="AY579" s="21">
        <f t="shared" ref="AY579:BA588" si="1214">AG579*AS579</f>
        <v>0</v>
      </c>
      <c r="AZ579" s="21">
        <f t="shared" si="1214"/>
        <v>0</v>
      </c>
      <c r="BA579" s="21">
        <f t="shared" si="1214"/>
        <v>0</v>
      </c>
      <c r="BB579" s="23"/>
      <c r="BC579" s="23"/>
      <c r="BD579" s="23"/>
      <c r="BE579" s="35"/>
      <c r="BF579" s="35"/>
      <c r="BG579" s="35"/>
      <c r="BH579" s="21">
        <f>$I579*BB579</f>
        <v>0</v>
      </c>
      <c r="BI579" s="21">
        <f>$J579*BC579</f>
        <v>0</v>
      </c>
      <c r="BJ579" s="21">
        <f>$K579*BD579</f>
        <v>0</v>
      </c>
      <c r="BK579" s="35"/>
      <c r="BL579" s="35"/>
      <c r="BM579" s="35"/>
      <c r="BN579" s="21">
        <f>$I579*BN$591</f>
        <v>6519.12</v>
      </c>
      <c r="BO579" s="21">
        <f>$J579*BO$591</f>
        <v>7606.71</v>
      </c>
      <c r="BP579" s="21">
        <f>$K579*BP$591</f>
        <v>6980.67</v>
      </c>
      <c r="BQ579" s="35"/>
      <c r="BR579" s="35"/>
      <c r="BS579" s="35"/>
      <c r="BT579" s="21">
        <f t="shared" ref="BT579:BV588" si="1215">BB579*BN579</f>
        <v>0</v>
      </c>
      <c r="BU579" s="21">
        <f t="shared" si="1215"/>
        <v>0</v>
      </c>
      <c r="BV579" s="21">
        <f t="shared" si="1215"/>
        <v>0</v>
      </c>
      <c r="BW579" s="23"/>
      <c r="BX579" s="23"/>
      <c r="BY579" s="23"/>
      <c r="BZ579" s="35"/>
      <c r="CA579" s="35"/>
      <c r="CB579" s="35"/>
      <c r="CC579" s="21">
        <f>$I579*BW579</f>
        <v>0</v>
      </c>
      <c r="CD579" s="21">
        <f>$J579*BX579</f>
        <v>0</v>
      </c>
      <c r="CE579" s="21">
        <f>$K579*BY579</f>
        <v>0</v>
      </c>
      <c r="CF579" s="35"/>
      <c r="CG579" s="35"/>
      <c r="CH579" s="35"/>
      <c r="CI579" s="21">
        <f>$I579*CI$591</f>
        <v>10218.36</v>
      </c>
      <c r="CJ579" s="21">
        <f>$J579*CJ$591</f>
        <v>8650.11</v>
      </c>
      <c r="CK579" s="21">
        <f>$K579*CK$591</f>
        <v>27710.19</v>
      </c>
      <c r="CL579" s="35"/>
      <c r="CM579" s="35"/>
      <c r="CN579" s="35"/>
      <c r="CO579" s="21">
        <f t="shared" ref="CO579:CQ588" si="1216">BW579*CI579</f>
        <v>0</v>
      </c>
      <c r="CP579" s="21">
        <f t="shared" si="1216"/>
        <v>0</v>
      </c>
      <c r="CQ579" s="21">
        <f t="shared" si="1216"/>
        <v>0</v>
      </c>
      <c r="CR579" s="23"/>
      <c r="CS579" s="23"/>
      <c r="CT579" s="23"/>
      <c r="CU579" s="35"/>
      <c r="CV579" s="35"/>
      <c r="CW579" s="35"/>
      <c r="CX579" s="21">
        <f>$I579*CR579</f>
        <v>0</v>
      </c>
      <c r="CY579" s="21">
        <f>$J579*CS579</f>
        <v>0</v>
      </c>
      <c r="CZ579" s="21">
        <f>$K579*CT579</f>
        <v>0</v>
      </c>
      <c r="DA579" s="35"/>
      <c r="DB579" s="35"/>
      <c r="DC579" s="35"/>
      <c r="DD579" s="21">
        <f>$I579*DD$591</f>
        <v>9210.68</v>
      </c>
      <c r="DE579" s="21">
        <f>$J579*DE$591</f>
        <v>9010.51</v>
      </c>
      <c r="DF579" s="21">
        <f>$K579*DF$591</f>
        <v>8474.76</v>
      </c>
      <c r="DG579" s="35"/>
      <c r="DH579" s="35"/>
      <c r="DI579" s="35"/>
      <c r="DJ579" s="21">
        <f t="shared" ref="DJ579:DL588" si="1217">CR579*DD579</f>
        <v>0</v>
      </c>
      <c r="DK579" s="21">
        <f t="shared" si="1217"/>
        <v>0</v>
      </c>
      <c r="DL579" s="21">
        <f t="shared" si="1217"/>
        <v>0</v>
      </c>
      <c r="DM579" s="23"/>
      <c r="DN579" s="23"/>
      <c r="DO579" s="23"/>
      <c r="DP579" s="35"/>
      <c r="DQ579" s="35"/>
      <c r="DR579" s="35"/>
      <c r="DS579" s="21">
        <f>$I579*DM579</f>
        <v>0</v>
      </c>
      <c r="DT579" s="21">
        <f>$J579*DN579</f>
        <v>0</v>
      </c>
      <c r="DU579" s="21">
        <f>$K579*DO579</f>
        <v>0</v>
      </c>
      <c r="DV579" s="35"/>
      <c r="DW579" s="35"/>
      <c r="DX579" s="35"/>
      <c r="DY579" s="21">
        <f>$I579*DY$591</f>
        <v>9763.0300000000007</v>
      </c>
      <c r="DZ579" s="21">
        <f>$J579*DZ$591</f>
        <v>9606.6</v>
      </c>
      <c r="EA579" s="21">
        <f>$K579*EA$591</f>
        <v>9103.01</v>
      </c>
      <c r="EB579" s="35"/>
      <c r="EC579" s="35"/>
      <c r="ED579" s="35"/>
      <c r="EE579" s="21">
        <f t="shared" ref="EE579:EG588" si="1218">DM579*DY579</f>
        <v>0</v>
      </c>
      <c r="EF579" s="21">
        <f t="shared" si="1218"/>
        <v>0</v>
      </c>
      <c r="EG579" s="21">
        <f t="shared" si="1218"/>
        <v>0</v>
      </c>
      <c r="EH579" s="23"/>
      <c r="EI579" s="23"/>
      <c r="EJ579" s="23"/>
      <c r="EK579" s="35"/>
      <c r="EL579" s="35"/>
      <c r="EM579" s="35"/>
      <c r="EN579" s="21">
        <f>$I579*EH579</f>
        <v>0</v>
      </c>
      <c r="EO579" s="21">
        <f>$J579*EI579</f>
        <v>0</v>
      </c>
      <c r="EP579" s="21">
        <f>$K579*EJ579</f>
        <v>0</v>
      </c>
      <c r="EQ579" s="35"/>
      <c r="ER579" s="35"/>
      <c r="ES579" s="35"/>
      <c r="ET579" s="21">
        <f>$I579*ET$591</f>
        <v>0</v>
      </c>
      <c r="EU579" s="21">
        <f>$J579*EU$591</f>
        <v>0</v>
      </c>
      <c r="EV579" s="21">
        <f>$K579*EV$591</f>
        <v>0</v>
      </c>
      <c r="EW579" s="35"/>
      <c r="EX579" s="35"/>
      <c r="EY579" s="35"/>
      <c r="EZ579" s="21">
        <f t="shared" ref="EZ579:FB588" si="1219">EH579*ET579</f>
        <v>0</v>
      </c>
      <c r="FA579" s="21">
        <f t="shared" si="1219"/>
        <v>0</v>
      </c>
      <c r="FB579" s="21">
        <f t="shared" si="1219"/>
        <v>0</v>
      </c>
      <c r="FC579" s="23"/>
      <c r="FD579" s="23"/>
      <c r="FE579" s="23"/>
      <c r="FF579" s="35"/>
      <c r="FG579" s="35"/>
      <c r="FH579" s="35"/>
      <c r="FI579" s="21">
        <f>$I579*FC579</f>
        <v>0</v>
      </c>
      <c r="FJ579" s="21">
        <f>$J579*FD579</f>
        <v>0</v>
      </c>
      <c r="FK579" s="21">
        <f>$K579*FE579</f>
        <v>0</v>
      </c>
      <c r="FL579" s="35"/>
      <c r="FM579" s="35"/>
      <c r="FN579" s="35"/>
      <c r="FO579" s="21">
        <f>$I579*FO$591</f>
        <v>7998.89</v>
      </c>
      <c r="FP579" s="21">
        <f>$J579*FP$591</f>
        <v>7215.77</v>
      </c>
      <c r="FQ579" s="21">
        <f>$K579*FQ$591</f>
        <v>6847.24</v>
      </c>
      <c r="FR579" s="35"/>
      <c r="FS579" s="35"/>
      <c r="FT579" s="35"/>
      <c r="FU579" s="21">
        <f t="shared" ref="FU579:FW588" si="1220">FC579*FO579</f>
        <v>0</v>
      </c>
      <c r="FV579" s="21">
        <f t="shared" si="1220"/>
        <v>0</v>
      </c>
      <c r="FW579" s="21">
        <f t="shared" si="1220"/>
        <v>0</v>
      </c>
      <c r="FX579" s="23"/>
      <c r="FY579" s="23"/>
      <c r="FZ579" s="23"/>
      <c r="GA579" s="35"/>
      <c r="GB579" s="35"/>
      <c r="GC579" s="35"/>
      <c r="GD579" s="21">
        <f>$I579*FX579</f>
        <v>0</v>
      </c>
      <c r="GE579" s="21">
        <f>$J579*FY579</f>
        <v>0</v>
      </c>
      <c r="GF579" s="21">
        <f>$K579*FZ579</f>
        <v>0</v>
      </c>
      <c r="GG579" s="35"/>
      <c r="GH579" s="35"/>
      <c r="GI579" s="35"/>
      <c r="GJ579" s="21">
        <f>$I579*GJ$591</f>
        <v>0</v>
      </c>
      <c r="GK579" s="21">
        <f>$J579*GK$591</f>
        <v>0</v>
      </c>
      <c r="GL579" s="21">
        <f>$K579*GL$591</f>
        <v>0</v>
      </c>
      <c r="GM579" s="35"/>
      <c r="GN579" s="35"/>
      <c r="GO579" s="35"/>
      <c r="GP579" s="21">
        <f t="shared" ref="GP579:GR588" si="1221">FX579*GJ579</f>
        <v>0</v>
      </c>
      <c r="GQ579" s="21">
        <f t="shared" si="1221"/>
        <v>0</v>
      </c>
      <c r="GR579" s="21">
        <f t="shared" si="1221"/>
        <v>0</v>
      </c>
      <c r="GS579" s="23"/>
      <c r="GT579" s="23"/>
      <c r="GU579" s="23"/>
      <c r="GV579" s="35"/>
      <c r="GW579" s="35"/>
      <c r="GX579" s="35"/>
      <c r="GY579" s="21">
        <f>$I579*GS579</f>
        <v>0</v>
      </c>
      <c r="GZ579" s="21">
        <f>$J579*GT579</f>
        <v>0</v>
      </c>
      <c r="HA579" s="21">
        <f>$K579*GU579</f>
        <v>0</v>
      </c>
      <c r="HB579" s="35"/>
      <c r="HC579" s="35"/>
      <c r="HD579" s="35"/>
      <c r="HE579" s="21">
        <f>$I579*HE$591</f>
        <v>8439.14</v>
      </c>
      <c r="HF579" s="21">
        <f>$J579*HF$591</f>
        <v>8294.81</v>
      </c>
      <c r="HG579" s="21">
        <f>$K579*HG$591</f>
        <v>7838.79</v>
      </c>
      <c r="HH579" s="35"/>
      <c r="HI579" s="35"/>
      <c r="HJ579" s="35"/>
      <c r="HK579" s="21">
        <f t="shared" ref="HK579:HM588" si="1222">GS579*HE579</f>
        <v>0</v>
      </c>
      <c r="HL579" s="21">
        <f t="shared" si="1222"/>
        <v>0</v>
      </c>
      <c r="HM579" s="21">
        <f t="shared" si="1222"/>
        <v>0</v>
      </c>
      <c r="HN579" s="23"/>
      <c r="HO579" s="23"/>
      <c r="HP579" s="23"/>
      <c r="HQ579" s="35"/>
      <c r="HR579" s="35"/>
      <c r="HS579" s="35"/>
      <c r="HT579" s="21">
        <f>$I579*HN579</f>
        <v>0</v>
      </c>
      <c r="HU579" s="21">
        <f>$J579*HO579</f>
        <v>0</v>
      </c>
      <c r="HV579" s="21">
        <f>$K579*HP579</f>
        <v>0</v>
      </c>
      <c r="HW579" s="35"/>
      <c r="HX579" s="35"/>
      <c r="HY579" s="35"/>
      <c r="HZ579" s="21">
        <f>$I579*HZ$591</f>
        <v>10047.58</v>
      </c>
      <c r="IA579" s="21">
        <f>$J579*IA$591</f>
        <v>8061.66</v>
      </c>
      <c r="IB579" s="21">
        <f>$K579*IB$591</f>
        <v>7526.39</v>
      </c>
      <c r="IC579" s="35"/>
      <c r="ID579" s="35"/>
      <c r="IE579" s="35"/>
      <c r="IF579" s="21">
        <f t="shared" ref="IF579:IH588" si="1223">HN579*HZ579</f>
        <v>0</v>
      </c>
      <c r="IG579" s="21">
        <f t="shared" si="1223"/>
        <v>0</v>
      </c>
      <c r="IH579" s="21">
        <f t="shared" si="1223"/>
        <v>0</v>
      </c>
      <c r="II579" s="23"/>
      <c r="IJ579" s="23"/>
      <c r="IK579" s="23"/>
      <c r="IL579" s="35"/>
      <c r="IM579" s="35"/>
      <c r="IN579" s="35"/>
      <c r="IO579" s="21">
        <f>$I579*II579</f>
        <v>0</v>
      </c>
      <c r="IP579" s="21">
        <f>$J579*IJ579</f>
        <v>0</v>
      </c>
      <c r="IQ579" s="21">
        <f>$K579*IK579</f>
        <v>0</v>
      </c>
      <c r="IR579" s="35"/>
      <c r="IS579" s="35"/>
      <c r="IT579" s="35"/>
      <c r="IU579" s="21">
        <f>$I579*IU$591</f>
        <v>8720.5300000000007</v>
      </c>
      <c r="IV579" s="21">
        <f>$J579*IV$591</f>
        <v>7513.45</v>
      </c>
      <c r="IW579" s="21">
        <f>$K579*IW$591</f>
        <v>7002.24</v>
      </c>
      <c r="IX579" s="35"/>
      <c r="IY579" s="35"/>
      <c r="IZ579" s="35"/>
      <c r="JA579" s="21">
        <f t="shared" ref="JA579:JC588" si="1224">II579*IU579</f>
        <v>0</v>
      </c>
      <c r="JB579" s="21">
        <f t="shared" si="1224"/>
        <v>0</v>
      </c>
      <c r="JC579" s="21">
        <f t="shared" si="1224"/>
        <v>0</v>
      </c>
      <c r="JD579" s="23"/>
      <c r="JE579" s="23"/>
      <c r="JF579" s="23"/>
      <c r="JG579" s="35"/>
      <c r="JH579" s="35"/>
      <c r="JI579" s="35"/>
      <c r="JJ579" s="21">
        <f>$I579*JD579</f>
        <v>0</v>
      </c>
      <c r="JK579" s="21">
        <f>$J579*JE579</f>
        <v>0</v>
      </c>
      <c r="JL579" s="21">
        <f>$K579*JF579</f>
        <v>0</v>
      </c>
      <c r="JM579" s="35"/>
      <c r="JN579" s="35"/>
      <c r="JO579" s="35"/>
      <c r="JP579" s="21">
        <f>$I579*JP$591</f>
        <v>11922.18</v>
      </c>
      <c r="JQ579" s="21">
        <f>$J579*JQ$591</f>
        <v>10533.93</v>
      </c>
      <c r="JR579" s="21">
        <f>$K579*JR$591</f>
        <v>10120.43</v>
      </c>
      <c r="JS579" s="35"/>
      <c r="JT579" s="35"/>
      <c r="JU579" s="35"/>
      <c r="JV579" s="21">
        <f t="shared" ref="JV579:JX588" si="1225">JD579*JP579</f>
        <v>0</v>
      </c>
      <c r="JW579" s="21">
        <f t="shared" si="1225"/>
        <v>0</v>
      </c>
      <c r="JX579" s="21">
        <f t="shared" si="1225"/>
        <v>0</v>
      </c>
      <c r="JY579" s="23"/>
      <c r="JZ579" s="23"/>
      <c r="KA579" s="23"/>
      <c r="KB579" s="35"/>
      <c r="KC579" s="35"/>
      <c r="KD579" s="35"/>
      <c r="KE579" s="21">
        <f>$I579*JY579</f>
        <v>0</v>
      </c>
      <c r="KF579" s="21">
        <f>$J579*JZ579</f>
        <v>0</v>
      </c>
      <c r="KG579" s="21">
        <f>$K579*KA579</f>
        <v>0</v>
      </c>
      <c r="KH579" s="35"/>
      <c r="KI579" s="35"/>
      <c r="KJ579" s="35"/>
      <c r="KK579" s="21">
        <f>$I579*KK$591</f>
        <v>8377.0400000000009</v>
      </c>
      <c r="KL579" s="21">
        <f>$J579*KL$591</f>
        <v>7213.51</v>
      </c>
      <c r="KM579" s="21">
        <f>$K579*KM$591</f>
        <v>6743.5</v>
      </c>
      <c r="KN579" s="35"/>
      <c r="KO579" s="35"/>
      <c r="KP579" s="35"/>
      <c r="KQ579" s="21">
        <f t="shared" ref="KQ579:KS588" si="1226">JY579*KK579</f>
        <v>0</v>
      </c>
      <c r="KR579" s="21">
        <f t="shared" si="1226"/>
        <v>0</v>
      </c>
      <c r="KS579" s="21">
        <f t="shared" si="1226"/>
        <v>0</v>
      </c>
      <c r="KT579" s="23"/>
      <c r="KU579" s="23"/>
      <c r="KV579" s="23"/>
      <c r="KW579" s="35"/>
      <c r="KX579" s="35"/>
      <c r="KY579" s="35"/>
      <c r="KZ579" s="21">
        <f>$I579*KT579</f>
        <v>0</v>
      </c>
      <c r="LA579" s="21">
        <f>$J579*KU579</f>
        <v>0</v>
      </c>
      <c r="LB579" s="21">
        <f>$K579*KV579</f>
        <v>0</v>
      </c>
      <c r="LC579" s="35"/>
      <c r="LD579" s="35"/>
      <c r="LE579" s="35"/>
      <c r="LF579" s="21">
        <f>$I579*LF$591</f>
        <v>7604.75</v>
      </c>
      <c r="LG579" s="21">
        <f>$J579*LG$591</f>
        <v>6533.69</v>
      </c>
      <c r="LH579" s="21">
        <f>$K579*LH$591</f>
        <v>6188.4</v>
      </c>
      <c r="LI579" s="35"/>
      <c r="LJ579" s="35"/>
      <c r="LK579" s="35"/>
      <c r="LL579" s="21">
        <f t="shared" ref="LL579:LN588" si="1227">KT579*LF579</f>
        <v>0</v>
      </c>
      <c r="LM579" s="21">
        <f t="shared" si="1227"/>
        <v>0</v>
      </c>
      <c r="LN579" s="21">
        <f t="shared" si="1227"/>
        <v>0</v>
      </c>
      <c r="LO579" s="23"/>
      <c r="LP579" s="23"/>
      <c r="LQ579" s="23"/>
      <c r="LR579" s="35"/>
      <c r="LS579" s="35"/>
      <c r="LT579" s="35"/>
      <c r="LU579" s="21">
        <f>$I579*LO579</f>
        <v>0</v>
      </c>
      <c r="LV579" s="21">
        <f>$J579*LP579</f>
        <v>0</v>
      </c>
      <c r="LW579" s="21">
        <f>$K579*LQ579</f>
        <v>0</v>
      </c>
      <c r="LX579" s="35"/>
      <c r="LY579" s="35"/>
      <c r="LZ579" s="35"/>
      <c r="MA579" s="21">
        <f>$I579*MA$591</f>
        <v>10054.49</v>
      </c>
      <c r="MB579" s="21">
        <f>$J579*MB$591</f>
        <v>9155.27</v>
      </c>
      <c r="MC579" s="21">
        <f>$K579*MC$591</f>
        <v>8703.9699999999993</v>
      </c>
      <c r="MD579" s="35"/>
      <c r="ME579" s="35"/>
      <c r="MF579" s="35"/>
      <c r="MG579" s="21">
        <f t="shared" ref="MG579:MI588" si="1228">LO579*MA579</f>
        <v>0</v>
      </c>
      <c r="MH579" s="21">
        <f t="shared" si="1228"/>
        <v>0</v>
      </c>
      <c r="MI579" s="21">
        <f t="shared" si="1228"/>
        <v>0</v>
      </c>
      <c r="MJ579" s="23"/>
      <c r="MK579" s="23"/>
      <c r="ML579" s="23"/>
      <c r="MM579" s="35"/>
      <c r="MN579" s="35"/>
      <c r="MO579" s="35"/>
      <c r="MP579" s="21">
        <f>$I579*MJ579</f>
        <v>0</v>
      </c>
      <c r="MQ579" s="21">
        <f>$J579*MK579</f>
        <v>0</v>
      </c>
      <c r="MR579" s="21">
        <f>$K579*ML579</f>
        <v>0</v>
      </c>
      <c r="MS579" s="35"/>
      <c r="MT579" s="35"/>
      <c r="MU579" s="35"/>
      <c r="MV579" s="21">
        <f>$I579*MV$591</f>
        <v>11736.05</v>
      </c>
      <c r="MW579" s="21">
        <f>$J579*MW$591</f>
        <v>10383.25</v>
      </c>
      <c r="MX579" s="21">
        <f>$K579*MX$591</f>
        <v>9675.1200000000008</v>
      </c>
      <c r="MY579" s="35"/>
      <c r="MZ579" s="35"/>
      <c r="NA579" s="35"/>
      <c r="NB579" s="21">
        <f t="shared" ref="NB579:ND588" si="1229">MJ579*MV579</f>
        <v>0</v>
      </c>
      <c r="NC579" s="21">
        <f t="shared" si="1229"/>
        <v>0</v>
      </c>
      <c r="ND579" s="21">
        <f t="shared" si="1229"/>
        <v>0</v>
      </c>
      <c r="NE579" s="23"/>
      <c r="NF579" s="23"/>
      <c r="NG579" s="23"/>
      <c r="NH579" s="35"/>
      <c r="NI579" s="35"/>
      <c r="NJ579" s="35"/>
      <c r="NK579" s="21">
        <f>$I579*NE579</f>
        <v>0</v>
      </c>
      <c r="NL579" s="21">
        <f>$J579*NF579</f>
        <v>0</v>
      </c>
      <c r="NM579" s="21">
        <f>$K579*NG579</f>
        <v>0</v>
      </c>
      <c r="NN579" s="35"/>
      <c r="NO579" s="35"/>
      <c r="NP579" s="35"/>
      <c r="NQ579" s="21">
        <f>$I579*NQ$591</f>
        <v>6096.78</v>
      </c>
      <c r="NR579" s="21">
        <f>$J579*NR$591</f>
        <v>6624.44</v>
      </c>
      <c r="NS579" s="21">
        <f>$K579*NS$591</f>
        <v>6218.88</v>
      </c>
      <c r="NT579" s="35"/>
      <c r="NU579" s="35"/>
      <c r="NV579" s="35"/>
      <c r="NW579" s="21">
        <f t="shared" ref="NW579:NY588" si="1230">NE579*NQ579</f>
        <v>0</v>
      </c>
      <c r="NX579" s="21">
        <f t="shared" si="1230"/>
        <v>0</v>
      </c>
      <c r="NY579" s="21">
        <f t="shared" si="1230"/>
        <v>0</v>
      </c>
      <c r="NZ579" s="23"/>
      <c r="OA579" s="23"/>
      <c r="OB579" s="23"/>
      <c r="OC579" s="35"/>
      <c r="OD579" s="35"/>
      <c r="OE579" s="35"/>
      <c r="OF579" s="21">
        <f>$I579*NZ579</f>
        <v>0</v>
      </c>
      <c r="OG579" s="21">
        <f>$J579*OA579</f>
        <v>0</v>
      </c>
      <c r="OH579" s="21">
        <f>$K579*OB579</f>
        <v>0</v>
      </c>
      <c r="OI579" s="35"/>
      <c r="OJ579" s="35"/>
      <c r="OK579" s="35"/>
      <c r="OL579" s="21">
        <f>$I579*OL$591</f>
        <v>10663.01</v>
      </c>
      <c r="OM579" s="21">
        <f>$J579*OM$591</f>
        <v>9712.9699999999993</v>
      </c>
      <c r="ON579" s="21">
        <f>$K579*ON$591</f>
        <v>9197.4500000000007</v>
      </c>
      <c r="OO579" s="35"/>
      <c r="OP579" s="35"/>
      <c r="OQ579" s="35"/>
      <c r="OR579" s="21">
        <f t="shared" ref="OR579:OT588" si="1231">NZ579*OL579</f>
        <v>0</v>
      </c>
      <c r="OS579" s="21">
        <f t="shared" si="1231"/>
        <v>0</v>
      </c>
      <c r="OT579" s="21">
        <f t="shared" si="1231"/>
        <v>0</v>
      </c>
      <c r="OU579" s="23"/>
      <c r="OV579" s="23"/>
      <c r="OW579" s="23"/>
      <c r="OX579" s="35"/>
      <c r="OY579" s="35"/>
      <c r="OZ579" s="35"/>
      <c r="PA579" s="21">
        <f>$I579*OU579</f>
        <v>0</v>
      </c>
      <c r="PB579" s="21">
        <f>$J579*OV579</f>
        <v>0</v>
      </c>
      <c r="PC579" s="21">
        <f>$K579*OW579</f>
        <v>0</v>
      </c>
      <c r="PD579" s="35"/>
      <c r="PE579" s="35"/>
      <c r="PF579" s="35"/>
      <c r="PG579" s="21">
        <f>$I579*PG$591</f>
        <v>8452.9500000000007</v>
      </c>
      <c r="PH579" s="21">
        <f>$J579*PH$591</f>
        <v>7593.1</v>
      </c>
      <c r="PI579" s="21">
        <f>$K579*PI$591</f>
        <v>7212.21</v>
      </c>
      <c r="PJ579" s="35"/>
      <c r="PK579" s="35"/>
      <c r="PL579" s="35"/>
      <c r="PM579" s="21">
        <f t="shared" ref="PM579:PO588" si="1232">OU579*PG579</f>
        <v>0</v>
      </c>
      <c r="PN579" s="21">
        <f t="shared" si="1232"/>
        <v>0</v>
      </c>
      <c r="PO579" s="21">
        <f t="shared" si="1232"/>
        <v>0</v>
      </c>
      <c r="PP579" s="23"/>
      <c r="PQ579" s="23"/>
      <c r="PR579" s="23"/>
      <c r="PS579" s="35"/>
      <c r="PT579" s="35"/>
      <c r="PU579" s="35"/>
      <c r="PV579" s="21">
        <f>$I579*PP579</f>
        <v>0</v>
      </c>
      <c r="PW579" s="21">
        <f>$J579*PQ579</f>
        <v>0</v>
      </c>
      <c r="PX579" s="21">
        <f>$K579*PR579</f>
        <v>0</v>
      </c>
      <c r="PY579" s="35"/>
      <c r="PZ579" s="35"/>
      <c r="QA579" s="35"/>
      <c r="QB579" s="21">
        <f>$I579*QB$591</f>
        <v>9650.2199999999993</v>
      </c>
      <c r="QC579" s="21">
        <f>$J579*QC$591</f>
        <v>8745.49</v>
      </c>
      <c r="QD579" s="21">
        <f>$K579*QD$591</f>
        <v>8270.8799999999992</v>
      </c>
      <c r="QE579" s="35"/>
      <c r="QF579" s="35"/>
      <c r="QG579" s="35"/>
      <c r="QH579" s="21">
        <f t="shared" ref="QH579:QJ588" si="1233">PP579*QB579</f>
        <v>0</v>
      </c>
      <c r="QI579" s="21">
        <f t="shared" si="1233"/>
        <v>0</v>
      </c>
      <c r="QJ579" s="21">
        <f t="shared" si="1233"/>
        <v>0</v>
      </c>
      <c r="QK579" s="23"/>
      <c r="QL579" s="23"/>
      <c r="QM579" s="23"/>
      <c r="QN579" s="35"/>
      <c r="QO579" s="35"/>
      <c r="QP579" s="35"/>
      <c r="QQ579" s="21">
        <f>$I579*QK579</f>
        <v>0</v>
      </c>
      <c r="QR579" s="21">
        <f>$J579*QL579</f>
        <v>0</v>
      </c>
      <c r="QS579" s="21">
        <f>$K579*QM579</f>
        <v>0</v>
      </c>
      <c r="QT579" s="35"/>
      <c r="QU579" s="35"/>
      <c r="QV579" s="35"/>
      <c r="QW579" s="21">
        <f>$I579*QW$591</f>
        <v>8328.6</v>
      </c>
      <c r="QX579" s="21">
        <f>$J579*QX$591</f>
        <v>8160.9</v>
      </c>
      <c r="QY579" s="21">
        <f>$K579*QY$591</f>
        <v>7598.54</v>
      </c>
      <c r="QZ579" s="35"/>
      <c r="RA579" s="35"/>
      <c r="RB579" s="35"/>
      <c r="RC579" s="21">
        <f t="shared" ref="RC579:RE588" si="1234">QK579*QW579</f>
        <v>0</v>
      </c>
      <c r="RD579" s="21">
        <f t="shared" si="1234"/>
        <v>0</v>
      </c>
      <c r="RE579" s="21">
        <f t="shared" si="1234"/>
        <v>0</v>
      </c>
      <c r="RF579" s="23"/>
      <c r="RG579" s="23"/>
      <c r="RH579" s="23"/>
      <c r="RI579" s="35"/>
      <c r="RJ579" s="35"/>
      <c r="RK579" s="35"/>
      <c r="RL579" s="21">
        <f>$I579*RF579</f>
        <v>0</v>
      </c>
      <c r="RM579" s="21">
        <f>$J579*RG579</f>
        <v>0</v>
      </c>
      <c r="RN579" s="21">
        <f>$K579*RH579</f>
        <v>0</v>
      </c>
      <c r="RO579" s="35"/>
      <c r="RP579" s="35"/>
      <c r="RQ579" s="35"/>
      <c r="RR579" s="21">
        <f>$I579*RR$591</f>
        <v>5682.28</v>
      </c>
      <c r="RS579" s="21">
        <f>$J579*RS$591</f>
        <v>6035.82</v>
      </c>
      <c r="RT579" s="21">
        <f>$K579*RT$591</f>
        <v>5610.48</v>
      </c>
      <c r="RU579" s="35"/>
      <c r="RV579" s="35"/>
      <c r="RW579" s="35"/>
      <c r="RX579" s="21">
        <f t="shared" ref="RX579:RZ588" si="1235">RF579*RR579</f>
        <v>0</v>
      </c>
      <c r="RY579" s="21">
        <f t="shared" si="1235"/>
        <v>0</v>
      </c>
      <c r="RZ579" s="21">
        <f t="shared" si="1235"/>
        <v>0</v>
      </c>
      <c r="SA579" s="23"/>
      <c r="SB579" s="23"/>
      <c r="SC579" s="23"/>
      <c r="SD579" s="35"/>
      <c r="SE579" s="35"/>
      <c r="SF579" s="35"/>
      <c r="SG579" s="21">
        <f>$I579*SA579</f>
        <v>0</v>
      </c>
      <c r="SH579" s="21">
        <f>$J579*SB579</f>
        <v>0</v>
      </c>
      <c r="SI579" s="21">
        <f>$K579*SC579</f>
        <v>0</v>
      </c>
      <c r="SJ579" s="35"/>
      <c r="SK579" s="35"/>
      <c r="SL579" s="35"/>
      <c r="SM579" s="21">
        <f>$I579*SM$591</f>
        <v>8767.64</v>
      </c>
      <c r="SN579" s="21">
        <f>$J579*SN$591</f>
        <v>7436.51</v>
      </c>
      <c r="SO579" s="21">
        <f>$K579*SO$591</f>
        <v>6972.23</v>
      </c>
      <c r="SP579" s="35"/>
      <c r="SQ579" s="35"/>
      <c r="SR579" s="35"/>
      <c r="SS579" s="21">
        <f t="shared" ref="SS579:SU588" si="1236">SA579*SM579</f>
        <v>0</v>
      </c>
      <c r="ST579" s="21">
        <f t="shared" si="1236"/>
        <v>0</v>
      </c>
      <c r="SU579" s="21">
        <f t="shared" si="1236"/>
        <v>0</v>
      </c>
      <c r="SV579" s="23"/>
      <c r="SW579" s="23"/>
      <c r="SX579" s="23"/>
      <c r="SY579" s="35"/>
      <c r="SZ579" s="35"/>
      <c r="TA579" s="35"/>
      <c r="TB579" s="21">
        <f>$I579*SV579</f>
        <v>0</v>
      </c>
      <c r="TC579" s="21">
        <f>$J579*SW579</f>
        <v>0</v>
      </c>
      <c r="TD579" s="21">
        <f>$K579*SX579</f>
        <v>0</v>
      </c>
      <c r="TE579" s="35"/>
      <c r="TF579" s="35"/>
      <c r="TG579" s="35"/>
      <c r="TH579" s="21">
        <f>$I579*TH$591</f>
        <v>9375.83</v>
      </c>
      <c r="TI579" s="21">
        <f>$J579*TI$591</f>
        <v>7876.67</v>
      </c>
      <c r="TJ579" s="21">
        <f>$K579*TJ$591</f>
        <v>7454.81</v>
      </c>
      <c r="TK579" s="35"/>
      <c r="TL579" s="35"/>
      <c r="TM579" s="35"/>
      <c r="TN579" s="21">
        <f t="shared" ref="TN579:TP588" si="1237">SV579*TH579</f>
        <v>0</v>
      </c>
      <c r="TO579" s="21">
        <f t="shared" si="1237"/>
        <v>0</v>
      </c>
      <c r="TP579" s="21">
        <f t="shared" si="1237"/>
        <v>0</v>
      </c>
      <c r="TQ579" s="23"/>
      <c r="TR579" s="23"/>
      <c r="TS579" s="23"/>
      <c r="TT579" s="35"/>
      <c r="TU579" s="35"/>
      <c r="TV579" s="35"/>
      <c r="TW579" s="21">
        <f>$I579*TQ579</f>
        <v>0</v>
      </c>
      <c r="TX579" s="21">
        <f>$J579*TR579</f>
        <v>0</v>
      </c>
      <c r="TY579" s="21">
        <f>$K579*TS579</f>
        <v>0</v>
      </c>
      <c r="TZ579" s="35"/>
      <c r="UA579" s="35"/>
      <c r="UB579" s="35"/>
      <c r="UC579" s="21">
        <f>$I579*UC$591</f>
        <v>9624.4</v>
      </c>
      <c r="UD579" s="21">
        <f>$J579*UD$591</f>
        <v>8342.2099999999991</v>
      </c>
      <c r="UE579" s="21">
        <f>$K579*UE$591</f>
        <v>7814.11</v>
      </c>
      <c r="UF579" s="35"/>
      <c r="UG579" s="35"/>
      <c r="UH579" s="35"/>
      <c r="UI579" s="21">
        <f t="shared" ref="UI579:UK588" si="1238">TQ579*UC579</f>
        <v>0</v>
      </c>
      <c r="UJ579" s="21">
        <f t="shared" si="1238"/>
        <v>0</v>
      </c>
      <c r="UK579" s="21">
        <f t="shared" si="1238"/>
        <v>0</v>
      </c>
      <c r="UL579" s="23"/>
      <c r="UM579" s="23"/>
      <c r="UN579" s="23"/>
      <c r="UO579" s="35"/>
      <c r="UP579" s="35"/>
      <c r="UQ579" s="35"/>
      <c r="UR579" s="21">
        <f>$I579*UL579</f>
        <v>0</v>
      </c>
      <c r="US579" s="21">
        <f>$J579*UM579</f>
        <v>0</v>
      </c>
      <c r="UT579" s="21">
        <f>$K579*UN579</f>
        <v>0</v>
      </c>
      <c r="UU579" s="35"/>
      <c r="UV579" s="35"/>
      <c r="UW579" s="35"/>
      <c r="UX579" s="21">
        <f>$I579*UX$591</f>
        <v>9211.2900000000009</v>
      </c>
      <c r="UY579" s="21">
        <f>$J579*UY$591</f>
        <v>8257.1299999999992</v>
      </c>
      <c r="UZ579" s="21">
        <f>$K579*UZ$591</f>
        <v>7664.2</v>
      </c>
      <c r="VA579" s="35"/>
      <c r="VB579" s="35"/>
      <c r="VC579" s="35"/>
      <c r="VD579" s="21">
        <f t="shared" ref="VD579:VF588" si="1239">UL579*UX579</f>
        <v>0</v>
      </c>
      <c r="VE579" s="21">
        <f t="shared" si="1239"/>
        <v>0</v>
      </c>
      <c r="VF579" s="21">
        <f t="shared" si="1239"/>
        <v>0</v>
      </c>
      <c r="VG579" s="23"/>
      <c r="VH579" s="23"/>
      <c r="VI579" s="23"/>
      <c r="VJ579" s="35"/>
      <c r="VK579" s="35"/>
      <c r="VL579" s="35"/>
      <c r="VM579" s="21">
        <f>$I579*VG579</f>
        <v>0</v>
      </c>
      <c r="VN579" s="21">
        <f>$J579*VH579</f>
        <v>0</v>
      </c>
      <c r="VO579" s="21">
        <f>$K579*VI579</f>
        <v>0</v>
      </c>
      <c r="VP579" s="35"/>
      <c r="VQ579" s="35"/>
      <c r="VR579" s="35"/>
      <c r="VS579" s="21">
        <f>$I579*VS$591</f>
        <v>0</v>
      </c>
      <c r="VT579" s="21">
        <f>$J579*VT$591</f>
        <v>0</v>
      </c>
      <c r="VU579" s="21">
        <f>$K579*VU$591</f>
        <v>0</v>
      </c>
      <c r="VV579" s="35"/>
      <c r="VW579" s="35"/>
      <c r="VX579" s="35"/>
      <c r="VY579" s="21">
        <f t="shared" ref="VY579:WA588" si="1240">VG579*VS579</f>
        <v>0</v>
      </c>
      <c r="VZ579" s="21">
        <f t="shared" si="1240"/>
        <v>0</v>
      </c>
      <c r="WA579" s="21">
        <f t="shared" si="1240"/>
        <v>0</v>
      </c>
      <c r="WB579" s="23"/>
      <c r="WC579" s="23"/>
      <c r="WD579" s="23"/>
      <c r="WE579" s="35"/>
      <c r="WF579" s="35"/>
      <c r="WG579" s="35"/>
      <c r="WH579" s="21">
        <f>$I579*WB579</f>
        <v>0</v>
      </c>
      <c r="WI579" s="21">
        <f>$J579*WC579</f>
        <v>0</v>
      </c>
      <c r="WJ579" s="21">
        <f>$K579*WD579</f>
        <v>0</v>
      </c>
      <c r="WK579" s="35"/>
      <c r="WL579" s="35"/>
      <c r="WM579" s="35"/>
      <c r="WN579" s="21">
        <f>$I579*WN$591</f>
        <v>7595.11</v>
      </c>
      <c r="WO579" s="21">
        <f>$J579*WO$591</f>
        <v>6712.36</v>
      </c>
      <c r="WP579" s="21">
        <f>$K579*WP$591</f>
        <v>6361.14</v>
      </c>
      <c r="WQ579" s="35"/>
      <c r="WR579" s="35"/>
      <c r="WS579" s="35"/>
      <c r="WT579" s="21">
        <f t="shared" ref="WT579:WV588" si="1241">WB579*WN579</f>
        <v>0</v>
      </c>
      <c r="WU579" s="21">
        <f t="shared" si="1241"/>
        <v>0</v>
      </c>
      <c r="WV579" s="21">
        <f t="shared" si="1241"/>
        <v>0</v>
      </c>
      <c r="WW579" s="23"/>
      <c r="WX579" s="23"/>
      <c r="WY579" s="23"/>
      <c r="WZ579" s="35"/>
      <c r="XA579" s="35"/>
      <c r="XB579" s="35"/>
      <c r="XC579" s="21">
        <f>$I579*WW579</f>
        <v>0</v>
      </c>
      <c r="XD579" s="21">
        <f>$J579*WX579</f>
        <v>0</v>
      </c>
      <c r="XE579" s="21">
        <f>$K579*WY579</f>
        <v>0</v>
      </c>
      <c r="XF579" s="35"/>
      <c r="XG579" s="35"/>
      <c r="XH579" s="35"/>
      <c r="XI579" s="21">
        <f>$I579*XI$591</f>
        <v>7057.95</v>
      </c>
      <c r="XJ579" s="21">
        <f>$J579*XJ$591</f>
        <v>6530.83</v>
      </c>
      <c r="XK579" s="21">
        <f>$K579*XK$591</f>
        <v>6131.63</v>
      </c>
      <c r="XL579" s="35"/>
      <c r="XM579" s="35"/>
      <c r="XN579" s="35"/>
      <c r="XO579" s="21">
        <f t="shared" ref="XO579:XQ588" si="1242">WW579*XI579</f>
        <v>0</v>
      </c>
      <c r="XP579" s="21">
        <f t="shared" si="1242"/>
        <v>0</v>
      </c>
      <c r="XQ579" s="21">
        <f t="shared" si="1242"/>
        <v>0</v>
      </c>
      <c r="XR579" s="23"/>
      <c r="XS579" s="23"/>
      <c r="XT579" s="23"/>
      <c r="XU579" s="35"/>
      <c r="XV579" s="35"/>
      <c r="XW579" s="35"/>
      <c r="XX579" s="21">
        <f>$I579*XR579</f>
        <v>0</v>
      </c>
      <c r="XY579" s="21">
        <f>$J579*XS579</f>
        <v>0</v>
      </c>
      <c r="XZ579" s="21">
        <f>$K579*XT579</f>
        <v>0</v>
      </c>
      <c r="YA579" s="35"/>
      <c r="YB579" s="35"/>
      <c r="YC579" s="35"/>
      <c r="YD579" s="21">
        <f>$I579*YD$591</f>
        <v>6167.78</v>
      </c>
      <c r="YE579" s="21">
        <f>$J579*YE$591</f>
        <v>5938.24</v>
      </c>
      <c r="YF579" s="21">
        <f>$K579*YF$591</f>
        <v>5572.24</v>
      </c>
      <c r="YG579" s="35"/>
      <c r="YH579" s="35"/>
      <c r="YI579" s="35"/>
      <c r="YJ579" s="21">
        <f t="shared" ref="YJ579:YL588" si="1243">XR579*YD579</f>
        <v>0</v>
      </c>
      <c r="YK579" s="21">
        <f t="shared" si="1243"/>
        <v>0</v>
      </c>
      <c r="YL579" s="21">
        <f t="shared" si="1243"/>
        <v>0</v>
      </c>
      <c r="YM579" s="23"/>
      <c r="YN579" s="23"/>
      <c r="YO579" s="23"/>
      <c r="YP579" s="35"/>
      <c r="YQ579" s="35"/>
      <c r="YR579" s="35"/>
      <c r="YS579" s="21">
        <f>$I579*YM579</f>
        <v>0</v>
      </c>
      <c r="YT579" s="21">
        <f>$J579*YN579</f>
        <v>0</v>
      </c>
      <c r="YU579" s="21">
        <f>$K579*YO579</f>
        <v>0</v>
      </c>
      <c r="YV579" s="35"/>
      <c r="YW579" s="35"/>
      <c r="YX579" s="35"/>
      <c r="YY579" s="21">
        <f>$I579*YY$591</f>
        <v>7630.6</v>
      </c>
      <c r="YZ579" s="21">
        <f>$J579*YZ$591</f>
        <v>6910.47</v>
      </c>
      <c r="ZA579" s="21">
        <f>$K579*ZA$591</f>
        <v>6454.4</v>
      </c>
      <c r="ZB579" s="35"/>
      <c r="ZC579" s="35"/>
      <c r="ZD579" s="35"/>
      <c r="ZE579" s="21">
        <f t="shared" ref="ZE579:ZG588" si="1244">YM579*YY579</f>
        <v>0</v>
      </c>
      <c r="ZF579" s="21">
        <f t="shared" si="1244"/>
        <v>0</v>
      </c>
      <c r="ZG579" s="21">
        <f t="shared" si="1244"/>
        <v>0</v>
      </c>
      <c r="ZH579" s="23"/>
      <c r="ZI579" s="23"/>
      <c r="ZJ579" s="23"/>
      <c r="ZK579" s="35"/>
      <c r="ZL579" s="35"/>
      <c r="ZM579" s="35"/>
      <c r="ZN579" s="21">
        <f>$I579*ZH579</f>
        <v>0</v>
      </c>
      <c r="ZO579" s="21">
        <f>$J579*ZI579</f>
        <v>0</v>
      </c>
      <c r="ZP579" s="21">
        <f>$K579*ZJ579</f>
        <v>0</v>
      </c>
      <c r="ZQ579" s="35"/>
      <c r="ZR579" s="35"/>
      <c r="ZS579" s="35"/>
      <c r="ZT579" s="21">
        <f>$I579*ZT$591</f>
        <v>10752.6</v>
      </c>
      <c r="ZU579" s="21">
        <f>$J579*ZU$591</f>
        <v>6072.55</v>
      </c>
      <c r="ZV579" s="21">
        <f>$K579*ZV$591</f>
        <v>5661.16</v>
      </c>
      <c r="ZW579" s="35"/>
      <c r="ZX579" s="35"/>
      <c r="ZY579" s="35"/>
      <c r="ZZ579" s="21">
        <f t="shared" ref="ZZ579:AAB588" si="1245">ZH579*ZT579</f>
        <v>0</v>
      </c>
      <c r="AAA579" s="21">
        <f t="shared" si="1245"/>
        <v>0</v>
      </c>
      <c r="AAB579" s="21">
        <f t="shared" si="1245"/>
        <v>0</v>
      </c>
      <c r="AAC579" s="23"/>
      <c r="AAD579" s="23"/>
      <c r="AAE579" s="23"/>
      <c r="AAF579" s="35"/>
      <c r="AAG579" s="35"/>
      <c r="AAH579" s="35"/>
      <c r="AAI579" s="21">
        <f>$I579*AAC579</f>
        <v>0</v>
      </c>
      <c r="AAJ579" s="21">
        <f>$J579*AAD579</f>
        <v>0</v>
      </c>
      <c r="AAK579" s="21">
        <f>$K579*AAE579</f>
        <v>0</v>
      </c>
      <c r="AAL579" s="35"/>
      <c r="AAM579" s="35"/>
      <c r="AAN579" s="35"/>
      <c r="AAO579" s="21">
        <f>$I579*AAO$591</f>
        <v>8623.25</v>
      </c>
      <c r="AAP579" s="21">
        <f>$J579*AAP$591</f>
        <v>8278.43</v>
      </c>
      <c r="AAQ579" s="21">
        <f>$K579*AAQ$591</f>
        <v>7748.76</v>
      </c>
      <c r="AAR579" s="35"/>
      <c r="AAS579" s="35"/>
      <c r="AAT579" s="35"/>
      <c r="AAU579" s="21">
        <f t="shared" ref="AAU579:AAW588" si="1246">AAC579*AAO579</f>
        <v>0</v>
      </c>
      <c r="AAV579" s="21">
        <f t="shared" si="1246"/>
        <v>0</v>
      </c>
      <c r="AAW579" s="21">
        <f t="shared" si="1246"/>
        <v>0</v>
      </c>
      <c r="AAX579" s="23"/>
      <c r="AAY579" s="23"/>
      <c r="AAZ579" s="23"/>
      <c r="ABA579" s="35"/>
      <c r="ABB579" s="35"/>
      <c r="ABC579" s="35"/>
      <c r="ABD579" s="21">
        <f>$I579*AAX579</f>
        <v>0</v>
      </c>
      <c r="ABE579" s="21">
        <f>$J579*AAY579</f>
        <v>0</v>
      </c>
      <c r="ABF579" s="21">
        <f>$K579*AAZ579</f>
        <v>0</v>
      </c>
      <c r="ABG579" s="35"/>
      <c r="ABH579" s="35"/>
      <c r="ABI579" s="35"/>
      <c r="ABJ579" s="21">
        <f>$I579*ABJ$591</f>
        <v>5821.53</v>
      </c>
      <c r="ABK579" s="21">
        <f>$J579*ABK$591</f>
        <v>5128</v>
      </c>
      <c r="ABL579" s="21">
        <f>$K579*ABL$591</f>
        <v>4759.12</v>
      </c>
      <c r="ABM579" s="35"/>
      <c r="ABN579" s="35"/>
      <c r="ABO579" s="35"/>
      <c r="ABP579" s="21">
        <f t="shared" ref="ABP579:ABR588" si="1247">AAX579*ABJ579</f>
        <v>0</v>
      </c>
      <c r="ABQ579" s="21">
        <f t="shared" si="1247"/>
        <v>0</v>
      </c>
      <c r="ABR579" s="21">
        <f t="shared" si="1247"/>
        <v>0</v>
      </c>
      <c r="ABS579" s="23"/>
      <c r="ABT579" s="23"/>
      <c r="ABU579" s="23"/>
      <c r="ABV579" s="35"/>
      <c r="ABW579" s="35"/>
      <c r="ABX579" s="35"/>
      <c r="ABY579" s="21">
        <f>$I579*ABS579</f>
        <v>0</v>
      </c>
      <c r="ABZ579" s="21">
        <f>$J579*ABT579</f>
        <v>0</v>
      </c>
      <c r="ACA579" s="21">
        <f>$K579*ABU579</f>
        <v>0</v>
      </c>
      <c r="ACB579" s="35"/>
      <c r="ACC579" s="35"/>
      <c r="ACD579" s="35"/>
      <c r="ACE579" s="21">
        <f>$I579*ACE$591</f>
        <v>6672.61</v>
      </c>
      <c r="ACF579" s="21">
        <f>$J579*ACF$591</f>
        <v>6137.29</v>
      </c>
      <c r="ACG579" s="21">
        <f>$K579*ACG$591</f>
        <v>5803.88</v>
      </c>
      <c r="ACH579" s="35"/>
      <c r="ACI579" s="35"/>
      <c r="ACJ579" s="35"/>
      <c r="ACK579" s="21">
        <f t="shared" ref="ACK579:ACM588" si="1248">ABS579*ACE579</f>
        <v>0</v>
      </c>
      <c r="ACL579" s="21">
        <f t="shared" si="1248"/>
        <v>0</v>
      </c>
      <c r="ACM579" s="21">
        <f t="shared" si="1248"/>
        <v>0</v>
      </c>
      <c r="ACN579" s="23"/>
      <c r="ACO579" s="23"/>
      <c r="ACP579" s="23"/>
      <c r="ACQ579" s="35"/>
      <c r="ACR579" s="35"/>
      <c r="ACS579" s="35"/>
      <c r="ACT579" s="21">
        <f>$I579*ACN579</f>
        <v>0</v>
      </c>
      <c r="ACU579" s="21">
        <f>$J579*ACO579</f>
        <v>0</v>
      </c>
      <c r="ACV579" s="21">
        <f>$K579*ACP579</f>
        <v>0</v>
      </c>
      <c r="ACW579" s="35"/>
      <c r="ACX579" s="35"/>
      <c r="ACY579" s="35"/>
      <c r="ACZ579" s="21">
        <f>$I579*ACZ$591</f>
        <v>7189.59</v>
      </c>
      <c r="ADA579" s="21">
        <f>$J579*ADA$591</f>
        <v>6676.36</v>
      </c>
      <c r="ADB579" s="21">
        <f>$K579*ADB$591</f>
        <v>6299.01</v>
      </c>
      <c r="ADC579" s="35"/>
      <c r="ADD579" s="35"/>
      <c r="ADE579" s="35"/>
      <c r="ADF579" s="21">
        <f t="shared" ref="ADF579:ADH588" si="1249">ACN579*ACZ579</f>
        <v>0</v>
      </c>
      <c r="ADG579" s="21">
        <f t="shared" si="1249"/>
        <v>0</v>
      </c>
      <c r="ADH579" s="21">
        <f t="shared" si="1249"/>
        <v>0</v>
      </c>
      <c r="ADI579" s="23"/>
      <c r="ADJ579" s="23"/>
      <c r="ADK579" s="23"/>
      <c r="ADL579" s="35"/>
      <c r="ADM579" s="35"/>
      <c r="ADN579" s="35"/>
      <c r="ADO579" s="21">
        <f>$I579*ADI579</f>
        <v>0</v>
      </c>
      <c r="ADP579" s="21">
        <f>$J579*ADJ579</f>
        <v>0</v>
      </c>
      <c r="ADQ579" s="21">
        <f>$K579*ADK579</f>
        <v>0</v>
      </c>
      <c r="ADR579" s="35"/>
      <c r="ADS579" s="35"/>
      <c r="ADT579" s="35"/>
      <c r="ADU579" s="21">
        <f>$I579*ADU$591</f>
        <v>5918.23</v>
      </c>
      <c r="ADV579" s="21">
        <f>$J579*ADV$591</f>
        <v>6108.62</v>
      </c>
      <c r="ADW579" s="21">
        <f>$K579*ADW$591</f>
        <v>5709.44</v>
      </c>
      <c r="ADX579" s="35"/>
      <c r="ADY579" s="35"/>
      <c r="ADZ579" s="35"/>
      <c r="AEA579" s="21">
        <f t="shared" ref="AEA579:AEC588" si="1250">ADI579*ADU579</f>
        <v>0</v>
      </c>
      <c r="AEB579" s="21">
        <f t="shared" si="1250"/>
        <v>0</v>
      </c>
      <c r="AEC579" s="21">
        <f t="shared" si="1250"/>
        <v>0</v>
      </c>
      <c r="AED579" s="23"/>
      <c r="AEE579" s="23"/>
      <c r="AEF579" s="23"/>
      <c r="AEG579" s="35"/>
      <c r="AEH579" s="35"/>
      <c r="AEI579" s="35"/>
      <c r="AEJ579" s="21">
        <f>$I579*AED579</f>
        <v>0</v>
      </c>
      <c r="AEK579" s="21">
        <f>$J579*AEE579</f>
        <v>0</v>
      </c>
      <c r="AEL579" s="21">
        <f>$K579*AEF579</f>
        <v>0</v>
      </c>
      <c r="AEM579" s="35"/>
      <c r="AEN579" s="35"/>
      <c r="AEO579" s="35"/>
      <c r="AEP579" s="21">
        <f>$I579*AEP$591</f>
        <v>7369.91</v>
      </c>
      <c r="AEQ579" s="21">
        <f>$J579*AEQ$591</f>
        <v>7208.98</v>
      </c>
      <c r="AER579" s="21">
        <f>$K579*AER$591</f>
        <v>6810.84</v>
      </c>
      <c r="AES579" s="35"/>
      <c r="AET579" s="35"/>
      <c r="AEU579" s="35"/>
      <c r="AEV579" s="21">
        <f t="shared" ref="AEV579:AEX588" si="1251">AED579*AEP579</f>
        <v>0</v>
      </c>
      <c r="AEW579" s="21">
        <f t="shared" si="1251"/>
        <v>0</v>
      </c>
      <c r="AEX579" s="21">
        <f t="shared" si="1251"/>
        <v>0</v>
      </c>
      <c r="AEY579" s="23"/>
      <c r="AEZ579" s="23"/>
      <c r="AFA579" s="23"/>
      <c r="AFB579" s="35"/>
      <c r="AFC579" s="35"/>
      <c r="AFD579" s="35"/>
      <c r="AFE579" s="21">
        <f>$I579*AEY579</f>
        <v>0</v>
      </c>
      <c r="AFF579" s="21">
        <f>$J579*AEZ579</f>
        <v>0</v>
      </c>
      <c r="AFG579" s="21">
        <f>$K579*AFA579</f>
        <v>0</v>
      </c>
      <c r="AFH579" s="35"/>
      <c r="AFI579" s="35"/>
      <c r="AFJ579" s="35"/>
      <c r="AFK579" s="21">
        <f>$I579*AFK$591</f>
        <v>8195.69</v>
      </c>
      <c r="AFL579" s="21">
        <f>$J579*AFL$591</f>
        <v>7492.26</v>
      </c>
      <c r="AFM579" s="21">
        <f>$K579*AFM$591</f>
        <v>7064.5</v>
      </c>
      <c r="AFN579" s="35"/>
      <c r="AFO579" s="35"/>
      <c r="AFP579" s="35"/>
      <c r="AFQ579" s="21">
        <f t="shared" ref="AFQ579:AFS588" si="1252">AEY579*AFK579</f>
        <v>0</v>
      </c>
      <c r="AFR579" s="21">
        <f t="shared" si="1252"/>
        <v>0</v>
      </c>
      <c r="AFS579" s="21">
        <f t="shared" si="1252"/>
        <v>0</v>
      </c>
      <c r="AFT579" s="23"/>
      <c r="AFU579" s="23"/>
      <c r="AFV579" s="23"/>
      <c r="AFW579" s="35"/>
      <c r="AFX579" s="35"/>
      <c r="AFY579" s="35"/>
      <c r="AFZ579" s="21">
        <f>$I579*AFT579</f>
        <v>0</v>
      </c>
      <c r="AGA579" s="21">
        <f>$J579*AFU579</f>
        <v>0</v>
      </c>
      <c r="AGB579" s="21">
        <f>$K579*AFV579</f>
        <v>0</v>
      </c>
      <c r="AGC579" s="35"/>
      <c r="AGD579" s="35"/>
      <c r="AGE579" s="35"/>
      <c r="AGF579" s="21">
        <f>$I579*AGF$591</f>
        <v>8661.66</v>
      </c>
      <c r="AGG579" s="21">
        <f>$J579*AGG$591</f>
        <v>7722.21</v>
      </c>
      <c r="AGH579" s="21">
        <f>$K579*AGH$591</f>
        <v>7286.58</v>
      </c>
      <c r="AGI579" s="35"/>
      <c r="AGJ579" s="35"/>
      <c r="AGK579" s="35"/>
      <c r="AGL579" s="21">
        <f t="shared" ref="AGL579:AGN588" si="1253">AFT579*AGF579</f>
        <v>0</v>
      </c>
      <c r="AGM579" s="21">
        <f t="shared" si="1253"/>
        <v>0</v>
      </c>
      <c r="AGN579" s="21">
        <f t="shared" si="1253"/>
        <v>0</v>
      </c>
      <c r="AGO579" s="23"/>
      <c r="AGP579" s="23"/>
      <c r="AGQ579" s="23"/>
      <c r="AGR579" s="35"/>
      <c r="AGS579" s="35"/>
      <c r="AGT579" s="35"/>
      <c r="AGU579" s="21">
        <f>$I579*AGO579</f>
        <v>0</v>
      </c>
      <c r="AGV579" s="21">
        <f>$J579*AGP579</f>
        <v>0</v>
      </c>
      <c r="AGW579" s="21">
        <f>$K579*AGQ579</f>
        <v>0</v>
      </c>
      <c r="AGX579" s="35"/>
      <c r="AGY579" s="35"/>
      <c r="AGZ579" s="35"/>
      <c r="AHA579" s="21">
        <f>$I579*AHA$591</f>
        <v>12992.86</v>
      </c>
      <c r="AHB579" s="21">
        <f>$J579*AHB$591</f>
        <v>11513.28</v>
      </c>
      <c r="AHC579" s="21">
        <f>$K579*AHC$591</f>
        <v>10841.48</v>
      </c>
      <c r="AHD579" s="35"/>
      <c r="AHE579" s="35"/>
      <c r="AHF579" s="35"/>
      <c r="AHG579" s="21">
        <f t="shared" ref="AHG579:AHI588" si="1254">AGO579*AHA579</f>
        <v>0</v>
      </c>
      <c r="AHH579" s="21">
        <f t="shared" si="1254"/>
        <v>0</v>
      </c>
      <c r="AHI579" s="21">
        <f t="shared" si="1254"/>
        <v>0</v>
      </c>
      <c r="AHJ579" s="23"/>
      <c r="AHK579" s="23"/>
      <c r="AHL579" s="23"/>
      <c r="AHM579" s="35"/>
      <c r="AHN579" s="35"/>
      <c r="AHO579" s="35"/>
      <c r="AHP579" s="21">
        <f>$I579*AHJ579</f>
        <v>0</v>
      </c>
      <c r="AHQ579" s="21">
        <f>$J579*AHK579</f>
        <v>0</v>
      </c>
      <c r="AHR579" s="21">
        <f>$K579*AHL579</f>
        <v>0</v>
      </c>
      <c r="AHS579" s="35"/>
      <c r="AHT579" s="35"/>
      <c r="AHU579" s="35"/>
      <c r="AHV579" s="21">
        <f>$I579*AHV$591</f>
        <v>7984.82</v>
      </c>
      <c r="AHW579" s="21">
        <f>$J579*AHW$591</f>
        <v>7085.9</v>
      </c>
      <c r="AHX579" s="21">
        <f>$K579*AHX$591</f>
        <v>6649.65</v>
      </c>
      <c r="AHY579" s="35"/>
      <c r="AHZ579" s="35"/>
      <c r="AIA579" s="35"/>
      <c r="AIB579" s="21">
        <f t="shared" ref="AIB579:AID588" si="1255">AHJ579*AHV579</f>
        <v>0</v>
      </c>
      <c r="AIC579" s="21">
        <f t="shared" si="1255"/>
        <v>0</v>
      </c>
      <c r="AID579" s="21">
        <f t="shared" si="1255"/>
        <v>0</v>
      </c>
      <c r="AIE579" s="23"/>
      <c r="AIF579" s="23"/>
      <c r="AIG579" s="23"/>
      <c r="AIH579" s="35"/>
      <c r="AII579" s="35"/>
      <c r="AIJ579" s="35"/>
      <c r="AIK579" s="21">
        <f>$I579*AIE579</f>
        <v>0</v>
      </c>
      <c r="AIL579" s="21">
        <f>$J579*AIF579</f>
        <v>0</v>
      </c>
      <c r="AIM579" s="21">
        <f>$K579*AIG579</f>
        <v>0</v>
      </c>
      <c r="AIN579" s="35"/>
      <c r="AIO579" s="35"/>
      <c r="AIP579" s="35"/>
      <c r="AIQ579" s="21">
        <f>$I579*AIQ$591</f>
        <v>0</v>
      </c>
      <c r="AIR579" s="21">
        <f>$J579*AIR$591</f>
        <v>0</v>
      </c>
      <c r="AIS579" s="21">
        <f>$K579*AIS$591</f>
        <v>0</v>
      </c>
      <c r="AIT579" s="35"/>
      <c r="AIU579" s="35"/>
      <c r="AIV579" s="35"/>
      <c r="AIW579" s="21">
        <f t="shared" ref="AIW579:AIY588" si="1256">AIE579*AIQ579</f>
        <v>0</v>
      </c>
      <c r="AIX579" s="21">
        <f t="shared" si="1256"/>
        <v>0</v>
      </c>
      <c r="AIY579" s="21">
        <f t="shared" si="1256"/>
        <v>0</v>
      </c>
      <c r="AIZ579" s="23"/>
      <c r="AJA579" s="23"/>
      <c r="AJB579" s="23"/>
      <c r="AJC579" s="35"/>
      <c r="AJD579" s="35"/>
      <c r="AJE579" s="35"/>
      <c r="AJF579" s="21">
        <f>$I579*AIZ579</f>
        <v>0</v>
      </c>
      <c r="AJG579" s="21">
        <f>$J579*AJA579</f>
        <v>0</v>
      </c>
      <c r="AJH579" s="21">
        <f>$K579*AJB579</f>
        <v>0</v>
      </c>
      <c r="AJI579" s="35"/>
      <c r="AJJ579" s="35"/>
      <c r="AJK579" s="35"/>
      <c r="AJL579" s="21">
        <f>$I579*AJL$591</f>
        <v>7862.17</v>
      </c>
      <c r="AJM579" s="21">
        <f>$J579*AJM$591</f>
        <v>7308.11</v>
      </c>
      <c r="AJN579" s="21">
        <f>$K579*AJN$591</f>
        <v>6904.18</v>
      </c>
      <c r="AJO579" s="35"/>
      <c r="AJP579" s="35"/>
      <c r="AJQ579" s="35"/>
      <c r="AJR579" s="21">
        <f t="shared" ref="AJR579:AJT588" si="1257">AIZ579*AJL579</f>
        <v>0</v>
      </c>
      <c r="AJS579" s="21">
        <f t="shared" si="1257"/>
        <v>0</v>
      </c>
      <c r="AJT579" s="21">
        <f t="shared" si="1257"/>
        <v>0</v>
      </c>
      <c r="AJU579" s="23"/>
      <c r="AJV579" s="23"/>
      <c r="AJW579" s="23"/>
      <c r="AJX579" s="35"/>
      <c r="AJY579" s="35"/>
      <c r="AJZ579" s="35"/>
      <c r="AKA579" s="21">
        <f>$I579*AJU579</f>
        <v>0</v>
      </c>
      <c r="AKB579" s="21">
        <f>$J579*AJV579</f>
        <v>0</v>
      </c>
      <c r="AKC579" s="21">
        <f>$K579*AJW579</f>
        <v>0</v>
      </c>
      <c r="AKD579" s="35"/>
      <c r="AKE579" s="35"/>
      <c r="AKF579" s="35"/>
      <c r="AKG579" s="21">
        <f>$I579*AKG$591</f>
        <v>8017.73</v>
      </c>
      <c r="AKH579" s="21">
        <f>$J579*AKH$591</f>
        <v>7146.89</v>
      </c>
      <c r="AKI579" s="21">
        <f>$K579*AKI$591</f>
        <v>6748.63</v>
      </c>
      <c r="AKJ579" s="35"/>
      <c r="AKK579" s="35"/>
      <c r="AKL579" s="35"/>
      <c r="AKM579" s="21">
        <f t="shared" ref="AKM579:AKO588" si="1258">AJU579*AKG579</f>
        <v>0</v>
      </c>
      <c r="AKN579" s="21">
        <f t="shared" si="1258"/>
        <v>0</v>
      </c>
      <c r="AKO579" s="21">
        <f t="shared" si="1258"/>
        <v>0</v>
      </c>
      <c r="AKP579" s="23"/>
      <c r="AKQ579" s="23"/>
      <c r="AKR579" s="23"/>
      <c r="AKS579" s="35"/>
      <c r="AKT579" s="35"/>
      <c r="AKU579" s="35"/>
      <c r="AKV579" s="21">
        <f>$I579*AKP579</f>
        <v>0</v>
      </c>
      <c r="AKW579" s="21">
        <f>$J579*AKQ579</f>
        <v>0</v>
      </c>
      <c r="AKX579" s="21">
        <f>$K579*AKR579</f>
        <v>0</v>
      </c>
      <c r="AKY579" s="35"/>
      <c r="AKZ579" s="35"/>
      <c r="ALA579" s="35"/>
      <c r="ALB579" s="21">
        <f>$I579*ALB$591</f>
        <v>8546.07</v>
      </c>
      <c r="ALC579" s="21">
        <f>$J579*ALC$591</f>
        <v>7552.55</v>
      </c>
      <c r="ALD579" s="21">
        <f>$K579*ALD$591</f>
        <v>7042.89</v>
      </c>
      <c r="ALE579" s="35"/>
      <c r="ALF579" s="35"/>
      <c r="ALG579" s="35"/>
      <c r="ALH579" s="21">
        <f t="shared" ref="ALH579:ALJ588" si="1259">AKP579*ALB579</f>
        <v>0</v>
      </c>
      <c r="ALI579" s="21">
        <f t="shared" si="1259"/>
        <v>0</v>
      </c>
      <c r="ALJ579" s="21">
        <f t="shared" si="1259"/>
        <v>0</v>
      </c>
      <c r="ALK579" s="23"/>
      <c r="ALL579" s="23"/>
      <c r="ALM579" s="23"/>
      <c r="ALN579" s="35"/>
      <c r="ALO579" s="35"/>
      <c r="ALP579" s="35"/>
      <c r="ALQ579" s="21">
        <f>$I579*ALK579</f>
        <v>0</v>
      </c>
      <c r="ALR579" s="21">
        <f>$J579*ALL579</f>
        <v>0</v>
      </c>
      <c r="ALS579" s="21">
        <f>$K579*ALM579</f>
        <v>0</v>
      </c>
      <c r="ALT579" s="35"/>
      <c r="ALU579" s="35"/>
      <c r="ALV579" s="35"/>
      <c r="ALW579" s="21">
        <f>$I579*ALW$591</f>
        <v>9804.32</v>
      </c>
      <c r="ALX579" s="21">
        <f>$J579*ALX$591</f>
        <v>8143.36</v>
      </c>
      <c r="ALY579" s="21">
        <f>$K579*ALY$591</f>
        <v>7583.62</v>
      </c>
      <c r="ALZ579" s="35"/>
      <c r="AMA579" s="35"/>
      <c r="AMB579" s="35"/>
      <c r="AMC579" s="21">
        <f t="shared" ref="AMC579:AME588" si="1260">ALK579*ALW579</f>
        <v>0</v>
      </c>
      <c r="AMD579" s="21">
        <f t="shared" si="1260"/>
        <v>0</v>
      </c>
      <c r="AME579" s="21">
        <f t="shared" si="1260"/>
        <v>0</v>
      </c>
      <c r="AMF579" s="23"/>
      <c r="AMG579" s="23"/>
      <c r="AMH579" s="23"/>
      <c r="AMI579" s="35"/>
      <c r="AMJ579" s="35"/>
      <c r="AMK579" s="35"/>
      <c r="AML579" s="21">
        <f>$I579*AMF579</f>
        <v>0</v>
      </c>
      <c r="AMM579" s="21">
        <f>$J579*AMG579</f>
        <v>0</v>
      </c>
      <c r="AMN579" s="21">
        <f>$K579*AMH579</f>
        <v>0</v>
      </c>
      <c r="AMO579" s="35"/>
      <c r="AMP579" s="35"/>
      <c r="AMQ579" s="35"/>
      <c r="AMR579" s="21">
        <f>$I579*AMR$591</f>
        <v>7748.37</v>
      </c>
      <c r="AMS579" s="21">
        <f>$J579*AMS$591</f>
        <v>6881.84</v>
      </c>
      <c r="AMT579" s="21">
        <f>$K579*AMT$591</f>
        <v>6427.46</v>
      </c>
      <c r="AMU579" s="35"/>
      <c r="AMV579" s="35"/>
      <c r="AMW579" s="35"/>
      <c r="AMX579" s="21">
        <f t="shared" ref="AMX579:AMZ588" si="1261">AMF579*AMR579</f>
        <v>0</v>
      </c>
      <c r="AMY579" s="21">
        <f t="shared" si="1261"/>
        <v>0</v>
      </c>
      <c r="AMZ579" s="21">
        <f t="shared" si="1261"/>
        <v>0</v>
      </c>
      <c r="ANA579" s="23"/>
      <c r="ANB579" s="23"/>
      <c r="ANC579" s="23"/>
      <c r="AND579" s="35"/>
      <c r="ANE579" s="35"/>
      <c r="ANF579" s="35"/>
      <c r="ANG579" s="21">
        <f>$I579*ANA579</f>
        <v>0</v>
      </c>
      <c r="ANH579" s="21">
        <f>$J579*ANB579</f>
        <v>0</v>
      </c>
      <c r="ANI579" s="21">
        <f>$K579*ANC579</f>
        <v>0</v>
      </c>
      <c r="ANJ579" s="35"/>
      <c r="ANK579" s="35"/>
      <c r="ANL579" s="35"/>
      <c r="ANM579" s="21">
        <f>$I579*ANM$591</f>
        <v>13689.44</v>
      </c>
      <c r="ANN579" s="21">
        <f>$J579*ANN$591</f>
        <v>17750.939999999999</v>
      </c>
      <c r="ANO579" s="21">
        <f>$K579*ANO$591</f>
        <v>17060.55</v>
      </c>
      <c r="ANP579" s="35"/>
      <c r="ANQ579" s="35"/>
      <c r="ANR579" s="35"/>
      <c r="ANS579" s="21">
        <f t="shared" ref="ANS579:ANU588" si="1262">ANA579*ANM579</f>
        <v>0</v>
      </c>
      <c r="ANT579" s="21">
        <f t="shared" si="1262"/>
        <v>0</v>
      </c>
      <c r="ANU579" s="21">
        <f t="shared" si="1262"/>
        <v>0</v>
      </c>
      <c r="ANV579" s="23"/>
      <c r="ANW579" s="23"/>
      <c r="ANX579" s="23"/>
      <c r="ANY579" s="35"/>
      <c r="ANZ579" s="35"/>
      <c r="AOA579" s="35"/>
      <c r="AOB579" s="21">
        <f>$I579*ANV579</f>
        <v>0</v>
      </c>
      <c r="AOC579" s="21">
        <f>$J579*ANW579</f>
        <v>0</v>
      </c>
      <c r="AOD579" s="21">
        <f>$K579*ANX579</f>
        <v>0</v>
      </c>
      <c r="AOE579" s="35"/>
      <c r="AOF579" s="35"/>
      <c r="AOG579" s="35"/>
      <c r="AOH579" s="21">
        <f>$I579*AOH$591</f>
        <v>6379.07</v>
      </c>
      <c r="AOI579" s="21">
        <f>$J579*AOI$591</f>
        <v>7084.3</v>
      </c>
      <c r="AOJ579" s="21">
        <f>$K579*AOJ$591</f>
        <v>6624.66</v>
      </c>
      <c r="AOK579" s="35"/>
      <c r="AOL579" s="35"/>
      <c r="AOM579" s="35"/>
      <c r="AON579" s="21">
        <f t="shared" ref="AON579:AOP588" si="1263">ANV579*AOH579</f>
        <v>0</v>
      </c>
      <c r="AOO579" s="21">
        <f t="shared" si="1263"/>
        <v>0</v>
      </c>
      <c r="AOP579" s="21">
        <f t="shared" si="1263"/>
        <v>0</v>
      </c>
      <c r="AOQ579" s="23"/>
      <c r="AOR579" s="23"/>
      <c r="AOS579" s="23"/>
      <c r="AOT579" s="35"/>
      <c r="AOU579" s="35"/>
      <c r="AOV579" s="35"/>
      <c r="AOW579" s="21">
        <f>$I579*AOQ579</f>
        <v>0</v>
      </c>
      <c r="AOX579" s="21">
        <f>$J579*AOR579</f>
        <v>0</v>
      </c>
      <c r="AOY579" s="21">
        <f>$K579*AOS579</f>
        <v>0</v>
      </c>
      <c r="AOZ579" s="35"/>
      <c r="APA579" s="35"/>
      <c r="APB579" s="35"/>
      <c r="APC579" s="21">
        <f>$I579*APC$591</f>
        <v>9262.7199999999993</v>
      </c>
      <c r="APD579" s="21">
        <f>$J579*APD$591</f>
        <v>7948.5</v>
      </c>
      <c r="APE579" s="21">
        <f>$K579*APE$591</f>
        <v>7367.44</v>
      </c>
      <c r="APF579" s="35"/>
      <c r="APG579" s="35"/>
      <c r="APH579" s="35"/>
      <c r="API579" s="21">
        <f t="shared" ref="API579:APK588" si="1264">AOQ579*APC579</f>
        <v>0</v>
      </c>
      <c r="APJ579" s="21">
        <f t="shared" si="1264"/>
        <v>0</v>
      </c>
      <c r="APK579" s="21">
        <f t="shared" si="1264"/>
        <v>0</v>
      </c>
      <c r="APL579" s="23"/>
      <c r="APM579" s="23"/>
      <c r="APN579" s="23"/>
      <c r="APO579" s="35"/>
      <c r="APP579" s="35"/>
      <c r="APQ579" s="35"/>
      <c r="APR579" s="21">
        <f>$I579*APL579</f>
        <v>0</v>
      </c>
      <c r="APS579" s="21">
        <f>$J579*APM579</f>
        <v>0</v>
      </c>
      <c r="APT579" s="21">
        <f>$K579*APN579</f>
        <v>0</v>
      </c>
      <c r="APU579" s="35"/>
      <c r="APV579" s="35"/>
      <c r="APW579" s="35"/>
      <c r="APX579" s="21">
        <f>$I579*APX$591</f>
        <v>8100.48</v>
      </c>
      <c r="APY579" s="21">
        <f>$J579*APY$591</f>
        <v>7124.3</v>
      </c>
      <c r="APZ579" s="21">
        <f>$K579*APZ$591</f>
        <v>6663.79</v>
      </c>
      <c r="AQA579" s="35"/>
      <c r="AQB579" s="35"/>
      <c r="AQC579" s="35"/>
      <c r="AQD579" s="21">
        <f t="shared" ref="AQD579:AQF588" si="1265">APL579*APX579</f>
        <v>0</v>
      </c>
      <c r="AQE579" s="21">
        <f t="shared" si="1265"/>
        <v>0</v>
      </c>
      <c r="AQF579" s="21">
        <f t="shared" si="1265"/>
        <v>0</v>
      </c>
      <c r="AQG579" s="23"/>
      <c r="AQH579" s="23"/>
      <c r="AQI579" s="23"/>
      <c r="AQJ579" s="35"/>
      <c r="AQK579" s="35"/>
      <c r="AQL579" s="35"/>
      <c r="AQM579" s="21">
        <f>$I579*AQG579</f>
        <v>0</v>
      </c>
      <c r="AQN579" s="21">
        <f>$J579*AQH579</f>
        <v>0</v>
      </c>
      <c r="AQO579" s="21">
        <f>$K579*AQI579</f>
        <v>0</v>
      </c>
      <c r="AQP579" s="35"/>
      <c r="AQQ579" s="35"/>
      <c r="AQR579" s="35"/>
      <c r="AQS579" s="21">
        <f>$I579*AQS$591</f>
        <v>6499.58</v>
      </c>
      <c r="AQT579" s="21">
        <f>$J579*AQT$591</f>
        <v>6678.08</v>
      </c>
      <c r="AQU579" s="21">
        <f>$K579*AQU$591</f>
        <v>6303.66</v>
      </c>
      <c r="AQV579" s="35"/>
      <c r="AQW579" s="35"/>
      <c r="AQX579" s="35"/>
      <c r="AQY579" s="21">
        <f t="shared" ref="AQY579:ARA588" si="1266">AQG579*AQS579</f>
        <v>0</v>
      </c>
      <c r="AQZ579" s="21">
        <f t="shared" si="1266"/>
        <v>0</v>
      </c>
      <c r="ARA579" s="21">
        <f t="shared" si="1266"/>
        <v>0</v>
      </c>
      <c r="ARB579" s="23"/>
      <c r="ARC579" s="23"/>
      <c r="ARD579" s="23"/>
      <c r="ARE579" s="35"/>
      <c r="ARF579" s="35"/>
      <c r="ARG579" s="35"/>
      <c r="ARH579" s="21">
        <f>$I579*ARB579</f>
        <v>0</v>
      </c>
      <c r="ARI579" s="21">
        <f>$J579*ARC579</f>
        <v>0</v>
      </c>
      <c r="ARJ579" s="21">
        <f>$K579*ARD579</f>
        <v>0</v>
      </c>
      <c r="ARK579" s="35"/>
      <c r="ARL579" s="35"/>
      <c r="ARM579" s="35"/>
      <c r="ARN579" s="21">
        <f>$I579*ARN$591</f>
        <v>8982.0300000000007</v>
      </c>
      <c r="ARO579" s="21">
        <f>$J579*ARO$591</f>
        <v>6511.9</v>
      </c>
      <c r="ARP579" s="21">
        <f>$K579*ARP$591</f>
        <v>6067.3</v>
      </c>
      <c r="ARQ579" s="35"/>
      <c r="ARR579" s="35"/>
      <c r="ARS579" s="35"/>
      <c r="ART579" s="21">
        <f t="shared" ref="ART579:ARV588" si="1267">ARB579*ARN579</f>
        <v>0</v>
      </c>
      <c r="ARU579" s="21">
        <f t="shared" si="1267"/>
        <v>0</v>
      </c>
      <c r="ARV579" s="21">
        <f t="shared" si="1267"/>
        <v>0</v>
      </c>
      <c r="ARW579" s="23"/>
      <c r="ARX579" s="23"/>
      <c r="ARY579" s="23"/>
      <c r="ARZ579" s="35"/>
      <c r="ASA579" s="35"/>
      <c r="ASB579" s="35"/>
      <c r="ASC579" s="21">
        <f>$I579*ARW579</f>
        <v>0</v>
      </c>
      <c r="ASD579" s="21">
        <f>$J579*ARX579</f>
        <v>0</v>
      </c>
      <c r="ASE579" s="21">
        <f>$K579*ARY579</f>
        <v>0</v>
      </c>
      <c r="ASF579" s="35"/>
      <c r="ASG579" s="35"/>
      <c r="ASH579" s="35"/>
      <c r="ASI579" s="21">
        <f>$I579*ASI$591</f>
        <v>6836.39</v>
      </c>
      <c r="ASJ579" s="21">
        <f>$J579*ASJ$591</f>
        <v>7362.02</v>
      </c>
      <c r="ASK579" s="21">
        <f>$K579*ASK$591</f>
        <v>6805.23</v>
      </c>
      <c r="ASL579" s="35"/>
      <c r="ASM579" s="35"/>
      <c r="ASN579" s="35"/>
      <c r="ASO579" s="21">
        <f t="shared" ref="ASO579:ASQ588" si="1268">ARW579*ASI579</f>
        <v>0</v>
      </c>
      <c r="ASP579" s="21">
        <f t="shared" si="1268"/>
        <v>0</v>
      </c>
      <c r="ASQ579" s="21">
        <f t="shared" si="1268"/>
        <v>0</v>
      </c>
      <c r="ASR579" s="23"/>
      <c r="ASS579" s="23"/>
      <c r="AST579" s="23"/>
      <c r="ASU579" s="35"/>
      <c r="ASV579" s="35"/>
      <c r="ASW579" s="35"/>
      <c r="ASX579" s="21">
        <f>$I579*ASR579</f>
        <v>0</v>
      </c>
      <c r="ASY579" s="21">
        <f>$J579*ASS579</f>
        <v>0</v>
      </c>
      <c r="ASZ579" s="21">
        <f>$K579*AST579</f>
        <v>0</v>
      </c>
      <c r="ATA579" s="35"/>
      <c r="ATB579" s="35"/>
      <c r="ATC579" s="35"/>
      <c r="ATD579" s="21">
        <f>$I579*ATD$591</f>
        <v>7048.58</v>
      </c>
      <c r="ATE579" s="21">
        <f>$J579*ATE$591</f>
        <v>6285.55</v>
      </c>
      <c r="ATF579" s="21">
        <f>$K579*ATF$591</f>
        <v>5867.87</v>
      </c>
      <c r="ATG579" s="35"/>
      <c r="ATH579" s="35"/>
      <c r="ATI579" s="35"/>
      <c r="ATJ579" s="21">
        <f t="shared" ref="ATJ579:ATL588" si="1269">ASR579*ATD579</f>
        <v>0</v>
      </c>
      <c r="ATK579" s="21">
        <f t="shared" si="1269"/>
        <v>0</v>
      </c>
      <c r="ATL579" s="21">
        <f t="shared" si="1269"/>
        <v>0</v>
      </c>
      <c r="ATM579" s="23"/>
      <c r="ATN579" s="23"/>
      <c r="ATO579" s="23"/>
      <c r="ATP579" s="35"/>
      <c r="ATQ579" s="35"/>
      <c r="ATR579" s="35"/>
      <c r="ATS579" s="21">
        <f>$I579*ATM579</f>
        <v>0</v>
      </c>
      <c r="ATT579" s="21">
        <f>$J579*ATN579</f>
        <v>0</v>
      </c>
      <c r="ATU579" s="21">
        <f>$K579*ATO579</f>
        <v>0</v>
      </c>
      <c r="ATV579" s="35"/>
      <c r="ATW579" s="35"/>
      <c r="ATX579" s="35"/>
      <c r="ATY579" s="21">
        <f>$I579*ATY$591</f>
        <v>7475.96</v>
      </c>
      <c r="ATZ579" s="21">
        <f>$J579*ATZ$591</f>
        <v>7119.36</v>
      </c>
      <c r="AUA579" s="21">
        <f>$K579*AUA$591</f>
        <v>6582.71</v>
      </c>
      <c r="AUB579" s="35"/>
      <c r="AUC579" s="35"/>
      <c r="AUD579" s="35"/>
      <c r="AUE579" s="21">
        <f t="shared" ref="AUE579:AUG588" si="1270">ATM579*ATY579</f>
        <v>0</v>
      </c>
      <c r="AUF579" s="21">
        <f t="shared" si="1270"/>
        <v>0</v>
      </c>
      <c r="AUG579" s="21">
        <f t="shared" si="1270"/>
        <v>0</v>
      </c>
      <c r="AUH579" s="23"/>
      <c r="AUI579" s="23"/>
      <c r="AUJ579" s="23"/>
      <c r="AUK579" s="35"/>
      <c r="AUL579" s="35"/>
      <c r="AUM579" s="35"/>
      <c r="AUN579" s="21">
        <f>$I579*AUH579</f>
        <v>0</v>
      </c>
      <c r="AUO579" s="21">
        <f>$J579*AUI579</f>
        <v>0</v>
      </c>
      <c r="AUP579" s="21">
        <f>$K579*AUJ579</f>
        <v>0</v>
      </c>
      <c r="AUQ579" s="35"/>
      <c r="AUR579" s="35"/>
      <c r="AUS579" s="35"/>
      <c r="AUT579" s="21">
        <f>$I579*AUT$591</f>
        <v>7158.11</v>
      </c>
      <c r="AUU579" s="21">
        <f>$J579*AUU$591</f>
        <v>7139.06</v>
      </c>
      <c r="AUV579" s="21">
        <f>$K579*AUV$591</f>
        <v>6665.53</v>
      </c>
      <c r="AUW579" s="35"/>
      <c r="AUX579" s="35"/>
      <c r="AUY579" s="35"/>
      <c r="AUZ579" s="21">
        <f t="shared" ref="AUZ579:AVB588" si="1271">AUH579*AUT579</f>
        <v>0</v>
      </c>
      <c r="AVA579" s="21">
        <f t="shared" si="1271"/>
        <v>0</v>
      </c>
      <c r="AVB579" s="21">
        <f t="shared" si="1271"/>
        <v>0</v>
      </c>
      <c r="AVC579" s="41">
        <f t="shared" ref="AVC579:AVK588" si="1272">L579+AG579+BB579+BW579+CR579+DM579+EH579+FC579+FX579+GS579+HN579+II579+JD579+JY579+KT579+LO579+MJ579+NE579+NZ579+OU579+PP579+QK579+RF579+SA579+SV579+TQ579+UL579+VG579+WB579+WW579+XR579+YM579+ZH579+AAC579+AAX579+ABS579+ACN579+ADI579+AED579+AEY579+AFT579+AGO579+AHJ579+AIE579+AIZ579+AJU579+AKP579+ALK579+AMF579+ANA579+ANV579+AOQ579+APL579+AQG579+ARB579+ARW579+ASR579+ATM579+AUH579</f>
        <v>0</v>
      </c>
      <c r="AVD579" s="41">
        <f t="shared" si="1272"/>
        <v>0</v>
      </c>
      <c r="AVE579" s="41">
        <f t="shared" si="1272"/>
        <v>0</v>
      </c>
      <c r="AVF579" s="21">
        <f t="shared" si="1272"/>
        <v>0</v>
      </c>
      <c r="AVG579" s="21">
        <f t="shared" si="1272"/>
        <v>0</v>
      </c>
      <c r="AVH579" s="21">
        <f t="shared" si="1272"/>
        <v>0</v>
      </c>
      <c r="AVI579" s="21">
        <f t="shared" si="1272"/>
        <v>0</v>
      </c>
      <c r="AVJ579" s="21">
        <f t="shared" si="1272"/>
        <v>0</v>
      </c>
      <c r="AVK579" s="21">
        <f t="shared" si="1272"/>
        <v>0</v>
      </c>
      <c r="AVL579" s="35"/>
      <c r="AVM579" s="35"/>
      <c r="AVN579" s="35"/>
      <c r="AVO579" s="21"/>
      <c r="AVP579" s="21"/>
      <c r="AVQ579" s="21"/>
      <c r="AVR579" s="21">
        <f t="shared" ref="AVR579:AVW588" si="1273">AA579+AV579+BQ579+CL579+DG579+EB579+EW579+FR579+GM579+HH579+IC579+IX579+JS579+KN579+LI579+MD579+MY579+NT579+OO579+PJ579+QE579+QZ579+RU579+SP579+TK579+UF579+VA579+VV579+WQ579+XL579+YG579+ZB579+ZW579+AAR579+ABM579+ACH579+ADC579+ADX579+AES579+AFN579+AGI579+AHD579+AHY579+AIT579+AJO579+AKJ579+ALE579+ALZ579+AMU579+ANP579+AOK579+APF579+AQA579+AQV579+ARQ579+ASL579+ATG579+AUB579+AUW579</f>
        <v>0</v>
      </c>
      <c r="AVS579" s="21">
        <f t="shared" si="1273"/>
        <v>0</v>
      </c>
      <c r="AVT579" s="21">
        <f t="shared" si="1273"/>
        <v>0</v>
      </c>
      <c r="AVU579" s="21">
        <f t="shared" si="1273"/>
        <v>0</v>
      </c>
      <c r="AVV579" s="21">
        <f t="shared" si="1273"/>
        <v>0</v>
      </c>
      <c r="AVW579" s="21">
        <f t="shared" si="1273"/>
        <v>0</v>
      </c>
    </row>
    <row r="580" spans="1:1271" ht="36">
      <c r="A580" s="8" t="s">
        <v>180</v>
      </c>
      <c r="B580" s="8" t="s">
        <v>86</v>
      </c>
      <c r="C580" s="5"/>
      <c r="D580" s="113"/>
      <c r="E580" s="96"/>
      <c r="F580" s="29"/>
      <c r="G580" s="29"/>
      <c r="H580" s="29"/>
      <c r="I580" s="21">
        <f t="shared" ref="I580:K588" si="1274">F546</f>
        <v>17633.79</v>
      </c>
      <c r="J580" s="21">
        <f t="shared" si="1274"/>
        <v>17633.79</v>
      </c>
      <c r="K580" s="21">
        <f t="shared" si="1274"/>
        <v>17633.79</v>
      </c>
      <c r="L580" s="23"/>
      <c r="M580" s="23"/>
      <c r="N580" s="23"/>
      <c r="O580" s="35"/>
      <c r="P580" s="35"/>
      <c r="Q580" s="35"/>
      <c r="R580" s="21">
        <f t="shared" ref="R580:R588" si="1275">$I580*L580</f>
        <v>0</v>
      </c>
      <c r="S580" s="21">
        <f t="shared" ref="S580:S588" si="1276">$J580*M580</f>
        <v>0</v>
      </c>
      <c r="T580" s="21">
        <f t="shared" ref="T580:T588" si="1277">$K580*N580</f>
        <v>0</v>
      </c>
      <c r="U580" s="35"/>
      <c r="V580" s="35"/>
      <c r="W580" s="35"/>
      <c r="X580" s="21">
        <f t="shared" ref="X580:X588" si="1278">$I580*X$591</f>
        <v>5004.7700000000004</v>
      </c>
      <c r="Y580" s="21">
        <f t="shared" ref="Y580:Y588" si="1279">$J580*Y$591</f>
        <v>8316.15</v>
      </c>
      <c r="Z580" s="21">
        <f t="shared" ref="Z580:Z588" si="1280">$K580*Z$591</f>
        <v>7676.05</v>
      </c>
      <c r="AA580" s="35"/>
      <c r="AB580" s="35"/>
      <c r="AC580" s="35"/>
      <c r="AD580" s="21">
        <f t="shared" si="1213"/>
        <v>0</v>
      </c>
      <c r="AE580" s="21">
        <f t="shared" si="1213"/>
        <v>0</v>
      </c>
      <c r="AF580" s="21">
        <f t="shared" si="1213"/>
        <v>0</v>
      </c>
      <c r="AG580" s="23"/>
      <c r="AH580" s="23"/>
      <c r="AI580" s="23"/>
      <c r="AJ580" s="35"/>
      <c r="AK580" s="35"/>
      <c r="AL580" s="35"/>
      <c r="AM580" s="21">
        <f t="shared" ref="AM580:AM588" si="1281">$I580*AG580</f>
        <v>0</v>
      </c>
      <c r="AN580" s="21">
        <f t="shared" ref="AN580:AN588" si="1282">$J580*AH580</f>
        <v>0</v>
      </c>
      <c r="AO580" s="21">
        <f t="shared" ref="AO580:AO588" si="1283">$K580*AI580</f>
        <v>0</v>
      </c>
      <c r="AP580" s="35"/>
      <c r="AQ580" s="35"/>
      <c r="AR580" s="35"/>
      <c r="AS580" s="21">
        <f t="shared" ref="AS580:AS588" si="1284">$I580*AS$591</f>
        <v>7792.8</v>
      </c>
      <c r="AT580" s="21">
        <f t="shared" ref="AT580:AT588" si="1285">$J580*AT$591</f>
        <v>7743.26</v>
      </c>
      <c r="AU580" s="21">
        <f t="shared" ref="AU580:AU588" si="1286">$K580*AU$591</f>
        <v>7320.49</v>
      </c>
      <c r="AV580" s="35"/>
      <c r="AW580" s="35"/>
      <c r="AX580" s="35"/>
      <c r="AY580" s="21">
        <f t="shared" si="1214"/>
        <v>0</v>
      </c>
      <c r="AZ580" s="21">
        <f t="shared" si="1214"/>
        <v>0</v>
      </c>
      <c r="BA580" s="21">
        <f t="shared" si="1214"/>
        <v>0</v>
      </c>
      <c r="BB580" s="23"/>
      <c r="BC580" s="23"/>
      <c r="BD580" s="23"/>
      <c r="BE580" s="35"/>
      <c r="BF580" s="35"/>
      <c r="BG580" s="35"/>
      <c r="BH580" s="21">
        <f t="shared" ref="BH580:BH588" si="1287">$I580*BB580</f>
        <v>0</v>
      </c>
      <c r="BI580" s="21">
        <f t="shared" ref="BI580:BI588" si="1288">$J580*BC580</f>
        <v>0</v>
      </c>
      <c r="BJ580" s="21">
        <f t="shared" ref="BJ580:BJ588" si="1289">$K580*BD580</f>
        <v>0</v>
      </c>
      <c r="BK580" s="35"/>
      <c r="BL580" s="35"/>
      <c r="BM580" s="35"/>
      <c r="BN580" s="21">
        <f t="shared" ref="BN580:BN588" si="1290">$I580*BN$591</f>
        <v>6519.12</v>
      </c>
      <c r="BO580" s="21">
        <f t="shared" ref="BO580:BO588" si="1291">$J580*BO$591</f>
        <v>7606.71</v>
      </c>
      <c r="BP580" s="21">
        <f t="shared" ref="BP580:BP588" si="1292">$K580*BP$591</f>
        <v>6980.67</v>
      </c>
      <c r="BQ580" s="35"/>
      <c r="BR580" s="35"/>
      <c r="BS580" s="35"/>
      <c r="BT580" s="21">
        <f t="shared" si="1215"/>
        <v>0</v>
      </c>
      <c r="BU580" s="21">
        <f t="shared" si="1215"/>
        <v>0</v>
      </c>
      <c r="BV580" s="21">
        <f t="shared" si="1215"/>
        <v>0</v>
      </c>
      <c r="BW580" s="23"/>
      <c r="BX580" s="23"/>
      <c r="BY580" s="23"/>
      <c r="BZ580" s="35"/>
      <c r="CA580" s="35"/>
      <c r="CB580" s="35"/>
      <c r="CC580" s="21">
        <f t="shared" ref="CC580:CC588" si="1293">$I580*BW580</f>
        <v>0</v>
      </c>
      <c r="CD580" s="21">
        <f t="shared" ref="CD580:CD588" si="1294">$J580*BX580</f>
        <v>0</v>
      </c>
      <c r="CE580" s="21">
        <f t="shared" ref="CE580:CE588" si="1295">$K580*BY580</f>
        <v>0</v>
      </c>
      <c r="CF580" s="35"/>
      <c r="CG580" s="35"/>
      <c r="CH580" s="35"/>
      <c r="CI580" s="21">
        <f t="shared" ref="CI580:CI588" si="1296">$I580*CI$591</f>
        <v>10218.36</v>
      </c>
      <c r="CJ580" s="21">
        <f t="shared" ref="CJ580:CJ588" si="1297">$J580*CJ$591</f>
        <v>8650.11</v>
      </c>
      <c r="CK580" s="21">
        <f t="shared" ref="CK580:CK588" si="1298">$K580*CK$591</f>
        <v>27710.19</v>
      </c>
      <c r="CL580" s="35"/>
      <c r="CM580" s="35"/>
      <c r="CN580" s="35"/>
      <c r="CO580" s="21">
        <f t="shared" si="1216"/>
        <v>0</v>
      </c>
      <c r="CP580" s="21">
        <f t="shared" si="1216"/>
        <v>0</v>
      </c>
      <c r="CQ580" s="21">
        <f t="shared" si="1216"/>
        <v>0</v>
      </c>
      <c r="CR580" s="23"/>
      <c r="CS580" s="23"/>
      <c r="CT580" s="23"/>
      <c r="CU580" s="35"/>
      <c r="CV580" s="35"/>
      <c r="CW580" s="35"/>
      <c r="CX580" s="21">
        <f t="shared" ref="CX580:CX588" si="1299">$I580*CR580</f>
        <v>0</v>
      </c>
      <c r="CY580" s="21">
        <f t="shared" ref="CY580:CY588" si="1300">$J580*CS580</f>
        <v>0</v>
      </c>
      <c r="CZ580" s="21">
        <f t="shared" ref="CZ580:CZ588" si="1301">$K580*CT580</f>
        <v>0</v>
      </c>
      <c r="DA580" s="35"/>
      <c r="DB580" s="35"/>
      <c r="DC580" s="35"/>
      <c r="DD580" s="21">
        <f t="shared" ref="DD580:DD588" si="1302">$I580*DD$591</f>
        <v>9210.68</v>
      </c>
      <c r="DE580" s="21">
        <f t="shared" ref="DE580:DE588" si="1303">$J580*DE$591</f>
        <v>9010.51</v>
      </c>
      <c r="DF580" s="21">
        <f t="shared" ref="DF580:DF588" si="1304">$K580*DF$591</f>
        <v>8474.76</v>
      </c>
      <c r="DG580" s="35"/>
      <c r="DH580" s="35"/>
      <c r="DI580" s="35"/>
      <c r="DJ580" s="21">
        <f t="shared" si="1217"/>
        <v>0</v>
      </c>
      <c r="DK580" s="21">
        <f t="shared" si="1217"/>
        <v>0</v>
      </c>
      <c r="DL580" s="21">
        <f t="shared" si="1217"/>
        <v>0</v>
      </c>
      <c r="DM580" s="23"/>
      <c r="DN580" s="23"/>
      <c r="DO580" s="23"/>
      <c r="DP580" s="35"/>
      <c r="DQ580" s="35"/>
      <c r="DR580" s="35"/>
      <c r="DS580" s="21">
        <f t="shared" ref="DS580:DS588" si="1305">$I580*DM580</f>
        <v>0</v>
      </c>
      <c r="DT580" s="21">
        <f t="shared" ref="DT580:DT588" si="1306">$J580*DN580</f>
        <v>0</v>
      </c>
      <c r="DU580" s="21">
        <f t="shared" ref="DU580:DU588" si="1307">$K580*DO580</f>
        <v>0</v>
      </c>
      <c r="DV580" s="35"/>
      <c r="DW580" s="35"/>
      <c r="DX580" s="35"/>
      <c r="DY580" s="21">
        <f t="shared" ref="DY580:DY588" si="1308">$I580*DY$591</f>
        <v>9763.0300000000007</v>
      </c>
      <c r="DZ580" s="21">
        <f t="shared" ref="DZ580:DZ588" si="1309">$J580*DZ$591</f>
        <v>9606.6</v>
      </c>
      <c r="EA580" s="21">
        <f t="shared" ref="EA580:EA588" si="1310">$K580*EA$591</f>
        <v>9103.01</v>
      </c>
      <c r="EB580" s="35"/>
      <c r="EC580" s="35"/>
      <c r="ED580" s="35"/>
      <c r="EE580" s="21">
        <f t="shared" si="1218"/>
        <v>0</v>
      </c>
      <c r="EF580" s="21">
        <f t="shared" si="1218"/>
        <v>0</v>
      </c>
      <c r="EG580" s="21">
        <f t="shared" si="1218"/>
        <v>0</v>
      </c>
      <c r="EH580" s="23"/>
      <c r="EI580" s="23"/>
      <c r="EJ580" s="23"/>
      <c r="EK580" s="35"/>
      <c r="EL580" s="35"/>
      <c r="EM580" s="35"/>
      <c r="EN580" s="21">
        <f t="shared" ref="EN580:EN588" si="1311">$I580*EH580</f>
        <v>0</v>
      </c>
      <c r="EO580" s="21">
        <f t="shared" ref="EO580:EO588" si="1312">$J580*EI580</f>
        <v>0</v>
      </c>
      <c r="EP580" s="21">
        <f t="shared" ref="EP580:EP588" si="1313">$K580*EJ580</f>
        <v>0</v>
      </c>
      <c r="EQ580" s="35"/>
      <c r="ER580" s="35"/>
      <c r="ES580" s="35"/>
      <c r="ET580" s="21">
        <f t="shared" ref="ET580:ET588" si="1314">$I580*ET$591</f>
        <v>0</v>
      </c>
      <c r="EU580" s="21">
        <f t="shared" ref="EU580:EU588" si="1315">$J580*EU$591</f>
        <v>0</v>
      </c>
      <c r="EV580" s="21">
        <f t="shared" ref="EV580:EV588" si="1316">$K580*EV$591</f>
        <v>0</v>
      </c>
      <c r="EW580" s="35"/>
      <c r="EX580" s="35"/>
      <c r="EY580" s="35"/>
      <c r="EZ580" s="21">
        <f t="shared" si="1219"/>
        <v>0</v>
      </c>
      <c r="FA580" s="21">
        <f t="shared" si="1219"/>
        <v>0</v>
      </c>
      <c r="FB580" s="21">
        <f t="shared" si="1219"/>
        <v>0</v>
      </c>
      <c r="FC580" s="23"/>
      <c r="FD580" s="23"/>
      <c r="FE580" s="23"/>
      <c r="FF580" s="35"/>
      <c r="FG580" s="35"/>
      <c r="FH580" s="35"/>
      <c r="FI580" s="21">
        <f t="shared" ref="FI580:FI588" si="1317">$I580*FC580</f>
        <v>0</v>
      </c>
      <c r="FJ580" s="21">
        <f t="shared" ref="FJ580:FJ588" si="1318">$J580*FD580</f>
        <v>0</v>
      </c>
      <c r="FK580" s="21">
        <f t="shared" ref="FK580:FK588" si="1319">$K580*FE580</f>
        <v>0</v>
      </c>
      <c r="FL580" s="35"/>
      <c r="FM580" s="35"/>
      <c r="FN580" s="35"/>
      <c r="FO580" s="21">
        <f t="shared" ref="FO580:FO588" si="1320">$I580*FO$591</f>
        <v>7998.89</v>
      </c>
      <c r="FP580" s="21">
        <f t="shared" ref="FP580:FP588" si="1321">$J580*FP$591</f>
        <v>7215.77</v>
      </c>
      <c r="FQ580" s="21">
        <f t="shared" ref="FQ580:FQ588" si="1322">$K580*FQ$591</f>
        <v>6847.24</v>
      </c>
      <c r="FR580" s="35"/>
      <c r="FS580" s="35"/>
      <c r="FT580" s="35"/>
      <c r="FU580" s="21">
        <f t="shared" si="1220"/>
        <v>0</v>
      </c>
      <c r="FV580" s="21">
        <f t="shared" si="1220"/>
        <v>0</v>
      </c>
      <c r="FW580" s="21">
        <f t="shared" si="1220"/>
        <v>0</v>
      </c>
      <c r="FX580" s="23"/>
      <c r="FY580" s="23"/>
      <c r="FZ580" s="23"/>
      <c r="GA580" s="35"/>
      <c r="GB580" s="35"/>
      <c r="GC580" s="35"/>
      <c r="GD580" s="21">
        <f t="shared" ref="GD580:GD588" si="1323">$I580*FX580</f>
        <v>0</v>
      </c>
      <c r="GE580" s="21">
        <f t="shared" ref="GE580:GE588" si="1324">$J580*FY580</f>
        <v>0</v>
      </c>
      <c r="GF580" s="21">
        <f t="shared" ref="GF580:GF588" si="1325">$K580*FZ580</f>
        <v>0</v>
      </c>
      <c r="GG580" s="35"/>
      <c r="GH580" s="35"/>
      <c r="GI580" s="35"/>
      <c r="GJ580" s="21">
        <f t="shared" ref="GJ580:GJ588" si="1326">$I580*GJ$591</f>
        <v>0</v>
      </c>
      <c r="GK580" s="21">
        <f t="shared" ref="GK580:GK588" si="1327">$J580*GK$591</f>
        <v>0</v>
      </c>
      <c r="GL580" s="21">
        <f t="shared" ref="GL580:GL588" si="1328">$K580*GL$591</f>
        <v>0</v>
      </c>
      <c r="GM580" s="35"/>
      <c r="GN580" s="35"/>
      <c r="GO580" s="35"/>
      <c r="GP580" s="21">
        <f t="shared" si="1221"/>
        <v>0</v>
      </c>
      <c r="GQ580" s="21">
        <f t="shared" si="1221"/>
        <v>0</v>
      </c>
      <c r="GR580" s="21">
        <f t="shared" si="1221"/>
        <v>0</v>
      </c>
      <c r="GS580" s="23"/>
      <c r="GT580" s="23"/>
      <c r="GU580" s="23"/>
      <c r="GV580" s="35"/>
      <c r="GW580" s="35"/>
      <c r="GX580" s="35"/>
      <c r="GY580" s="21">
        <f t="shared" ref="GY580:GY588" si="1329">$I580*GS580</f>
        <v>0</v>
      </c>
      <c r="GZ580" s="21">
        <f t="shared" ref="GZ580:GZ588" si="1330">$J580*GT580</f>
        <v>0</v>
      </c>
      <c r="HA580" s="21">
        <f t="shared" ref="HA580:HA588" si="1331">$K580*GU580</f>
        <v>0</v>
      </c>
      <c r="HB580" s="35"/>
      <c r="HC580" s="35"/>
      <c r="HD580" s="35"/>
      <c r="HE580" s="21">
        <f t="shared" ref="HE580:HE588" si="1332">$I580*HE$591</f>
        <v>8439.14</v>
      </c>
      <c r="HF580" s="21">
        <f t="shared" ref="HF580:HF588" si="1333">$J580*HF$591</f>
        <v>8294.81</v>
      </c>
      <c r="HG580" s="21">
        <f t="shared" ref="HG580:HG588" si="1334">$K580*HG$591</f>
        <v>7838.79</v>
      </c>
      <c r="HH580" s="35"/>
      <c r="HI580" s="35"/>
      <c r="HJ580" s="35"/>
      <c r="HK580" s="21">
        <f t="shared" si="1222"/>
        <v>0</v>
      </c>
      <c r="HL580" s="21">
        <f t="shared" si="1222"/>
        <v>0</v>
      </c>
      <c r="HM580" s="21">
        <f t="shared" si="1222"/>
        <v>0</v>
      </c>
      <c r="HN580" s="23"/>
      <c r="HO580" s="23"/>
      <c r="HP580" s="23"/>
      <c r="HQ580" s="35"/>
      <c r="HR580" s="35"/>
      <c r="HS580" s="35"/>
      <c r="HT580" s="21">
        <f t="shared" ref="HT580:HT588" si="1335">$I580*HN580</f>
        <v>0</v>
      </c>
      <c r="HU580" s="21">
        <f t="shared" ref="HU580:HU588" si="1336">$J580*HO580</f>
        <v>0</v>
      </c>
      <c r="HV580" s="21">
        <f t="shared" ref="HV580:HV588" si="1337">$K580*HP580</f>
        <v>0</v>
      </c>
      <c r="HW580" s="35"/>
      <c r="HX580" s="35"/>
      <c r="HY580" s="35"/>
      <c r="HZ580" s="21">
        <f t="shared" ref="HZ580:HZ588" si="1338">$I580*HZ$591</f>
        <v>10047.58</v>
      </c>
      <c r="IA580" s="21">
        <f t="shared" ref="IA580:IA588" si="1339">$J580*IA$591</f>
        <v>8061.66</v>
      </c>
      <c r="IB580" s="21">
        <f t="shared" ref="IB580:IB588" si="1340">$K580*IB$591</f>
        <v>7526.39</v>
      </c>
      <c r="IC580" s="35"/>
      <c r="ID580" s="35"/>
      <c r="IE580" s="35"/>
      <c r="IF580" s="21">
        <f t="shared" si="1223"/>
        <v>0</v>
      </c>
      <c r="IG580" s="21">
        <f t="shared" si="1223"/>
        <v>0</v>
      </c>
      <c r="IH580" s="21">
        <f t="shared" si="1223"/>
        <v>0</v>
      </c>
      <c r="II580" s="23"/>
      <c r="IJ580" s="23"/>
      <c r="IK580" s="23"/>
      <c r="IL580" s="35"/>
      <c r="IM580" s="35"/>
      <c r="IN580" s="35"/>
      <c r="IO580" s="21">
        <f t="shared" ref="IO580:IO588" si="1341">$I580*II580</f>
        <v>0</v>
      </c>
      <c r="IP580" s="21">
        <f t="shared" ref="IP580:IP588" si="1342">$J580*IJ580</f>
        <v>0</v>
      </c>
      <c r="IQ580" s="21">
        <f t="shared" ref="IQ580:IQ588" si="1343">$K580*IK580</f>
        <v>0</v>
      </c>
      <c r="IR580" s="35"/>
      <c r="IS580" s="35"/>
      <c r="IT580" s="35"/>
      <c r="IU580" s="21">
        <f t="shared" ref="IU580:IU588" si="1344">$I580*IU$591</f>
        <v>8720.5300000000007</v>
      </c>
      <c r="IV580" s="21">
        <f t="shared" ref="IV580:IV588" si="1345">$J580*IV$591</f>
        <v>7513.45</v>
      </c>
      <c r="IW580" s="21">
        <f t="shared" ref="IW580:IW588" si="1346">$K580*IW$591</f>
        <v>7002.24</v>
      </c>
      <c r="IX580" s="35"/>
      <c r="IY580" s="35"/>
      <c r="IZ580" s="35"/>
      <c r="JA580" s="21">
        <f t="shared" si="1224"/>
        <v>0</v>
      </c>
      <c r="JB580" s="21">
        <f t="shared" si="1224"/>
        <v>0</v>
      </c>
      <c r="JC580" s="21">
        <f t="shared" si="1224"/>
        <v>0</v>
      </c>
      <c r="JD580" s="23"/>
      <c r="JE580" s="23"/>
      <c r="JF580" s="23"/>
      <c r="JG580" s="35"/>
      <c r="JH580" s="35"/>
      <c r="JI580" s="35"/>
      <c r="JJ580" s="21">
        <f t="shared" ref="JJ580:JJ588" si="1347">$I580*JD580</f>
        <v>0</v>
      </c>
      <c r="JK580" s="21">
        <f t="shared" ref="JK580:JK588" si="1348">$J580*JE580</f>
        <v>0</v>
      </c>
      <c r="JL580" s="21">
        <f t="shared" ref="JL580:JL588" si="1349">$K580*JF580</f>
        <v>0</v>
      </c>
      <c r="JM580" s="35"/>
      <c r="JN580" s="35"/>
      <c r="JO580" s="35"/>
      <c r="JP580" s="21">
        <f t="shared" ref="JP580:JP588" si="1350">$I580*JP$591</f>
        <v>11922.18</v>
      </c>
      <c r="JQ580" s="21">
        <f t="shared" ref="JQ580:JQ588" si="1351">$J580*JQ$591</f>
        <v>10533.93</v>
      </c>
      <c r="JR580" s="21">
        <f t="shared" ref="JR580:JR588" si="1352">$K580*JR$591</f>
        <v>10120.43</v>
      </c>
      <c r="JS580" s="35"/>
      <c r="JT580" s="35"/>
      <c r="JU580" s="35"/>
      <c r="JV580" s="21">
        <f t="shared" si="1225"/>
        <v>0</v>
      </c>
      <c r="JW580" s="21">
        <f t="shared" si="1225"/>
        <v>0</v>
      </c>
      <c r="JX580" s="21">
        <f t="shared" si="1225"/>
        <v>0</v>
      </c>
      <c r="JY580" s="23"/>
      <c r="JZ580" s="23"/>
      <c r="KA580" s="23"/>
      <c r="KB580" s="35"/>
      <c r="KC580" s="35"/>
      <c r="KD580" s="35"/>
      <c r="KE580" s="21">
        <f t="shared" ref="KE580:KE588" si="1353">$I580*JY580</f>
        <v>0</v>
      </c>
      <c r="KF580" s="21">
        <f t="shared" ref="KF580:KF588" si="1354">$J580*JZ580</f>
        <v>0</v>
      </c>
      <c r="KG580" s="21">
        <f t="shared" ref="KG580:KG588" si="1355">$K580*KA580</f>
        <v>0</v>
      </c>
      <c r="KH580" s="35"/>
      <c r="KI580" s="35"/>
      <c r="KJ580" s="35"/>
      <c r="KK580" s="21">
        <f t="shared" ref="KK580:KK588" si="1356">$I580*KK$591</f>
        <v>8377.0400000000009</v>
      </c>
      <c r="KL580" s="21">
        <f t="shared" ref="KL580:KL588" si="1357">$J580*KL$591</f>
        <v>7213.51</v>
      </c>
      <c r="KM580" s="21">
        <f t="shared" ref="KM580:KM588" si="1358">$K580*KM$591</f>
        <v>6743.5</v>
      </c>
      <c r="KN580" s="35"/>
      <c r="KO580" s="35"/>
      <c r="KP580" s="35"/>
      <c r="KQ580" s="21">
        <f t="shared" si="1226"/>
        <v>0</v>
      </c>
      <c r="KR580" s="21">
        <f t="shared" si="1226"/>
        <v>0</v>
      </c>
      <c r="KS580" s="21">
        <f t="shared" si="1226"/>
        <v>0</v>
      </c>
      <c r="KT580" s="23"/>
      <c r="KU580" s="23">
        <v>1</v>
      </c>
      <c r="KV580" s="23">
        <v>1</v>
      </c>
      <c r="KW580" s="35"/>
      <c r="KX580" s="35"/>
      <c r="KY580" s="35"/>
      <c r="KZ580" s="21">
        <f t="shared" ref="KZ580:KZ588" si="1359">$I580*KT580</f>
        <v>0</v>
      </c>
      <c r="LA580" s="21">
        <f t="shared" ref="LA580:LA588" si="1360">$J580*KU580</f>
        <v>17633.79</v>
      </c>
      <c r="LB580" s="21">
        <f t="shared" ref="LB580:LB588" si="1361">$K580*KV580</f>
        <v>17633.79</v>
      </c>
      <c r="LC580" s="35"/>
      <c r="LD580" s="35"/>
      <c r="LE580" s="35"/>
      <c r="LF580" s="21">
        <f t="shared" ref="LF580:LF588" si="1362">$I580*LF$591</f>
        <v>7604.75</v>
      </c>
      <c r="LG580" s="21">
        <f t="shared" ref="LG580:LG588" si="1363">$J580*LG$591</f>
        <v>6533.69</v>
      </c>
      <c r="LH580" s="21">
        <f t="shared" ref="LH580:LH588" si="1364">$K580*LH$591</f>
        <v>6188.4</v>
      </c>
      <c r="LI580" s="35"/>
      <c r="LJ580" s="35"/>
      <c r="LK580" s="35"/>
      <c r="LL580" s="21">
        <f t="shared" si="1227"/>
        <v>0</v>
      </c>
      <c r="LM580" s="21">
        <f t="shared" si="1227"/>
        <v>6533.69</v>
      </c>
      <c r="LN580" s="21">
        <f t="shared" si="1227"/>
        <v>6188.4</v>
      </c>
      <c r="LO580" s="23"/>
      <c r="LP580" s="23"/>
      <c r="LQ580" s="23"/>
      <c r="LR580" s="35"/>
      <c r="LS580" s="35"/>
      <c r="LT580" s="35"/>
      <c r="LU580" s="21">
        <f t="shared" ref="LU580:LU588" si="1365">$I580*LO580</f>
        <v>0</v>
      </c>
      <c r="LV580" s="21">
        <f t="shared" ref="LV580:LV588" si="1366">$J580*LP580</f>
        <v>0</v>
      </c>
      <c r="LW580" s="21">
        <f t="shared" ref="LW580:LW588" si="1367">$K580*LQ580</f>
        <v>0</v>
      </c>
      <c r="LX580" s="35"/>
      <c r="LY580" s="35"/>
      <c r="LZ580" s="35"/>
      <c r="MA580" s="21">
        <f t="shared" ref="MA580:MA588" si="1368">$I580*MA$591</f>
        <v>10054.49</v>
      </c>
      <c r="MB580" s="21">
        <f t="shared" ref="MB580:MB588" si="1369">$J580*MB$591</f>
        <v>9155.27</v>
      </c>
      <c r="MC580" s="21">
        <f t="shared" ref="MC580:MC588" si="1370">$K580*MC$591</f>
        <v>8703.9699999999993</v>
      </c>
      <c r="MD580" s="35"/>
      <c r="ME580" s="35"/>
      <c r="MF580" s="35"/>
      <c r="MG580" s="21">
        <f t="shared" si="1228"/>
        <v>0</v>
      </c>
      <c r="MH580" s="21">
        <f t="shared" si="1228"/>
        <v>0</v>
      </c>
      <c r="MI580" s="21">
        <f t="shared" si="1228"/>
        <v>0</v>
      </c>
      <c r="MJ580" s="23"/>
      <c r="MK580" s="23"/>
      <c r="ML580" s="23"/>
      <c r="MM580" s="35"/>
      <c r="MN580" s="35"/>
      <c r="MO580" s="35"/>
      <c r="MP580" s="21">
        <f t="shared" ref="MP580:MP588" si="1371">$I580*MJ580</f>
        <v>0</v>
      </c>
      <c r="MQ580" s="21">
        <f t="shared" ref="MQ580:MQ588" si="1372">$J580*MK580</f>
        <v>0</v>
      </c>
      <c r="MR580" s="21">
        <f t="shared" ref="MR580:MR588" si="1373">$K580*ML580</f>
        <v>0</v>
      </c>
      <c r="MS580" s="35"/>
      <c r="MT580" s="35"/>
      <c r="MU580" s="35"/>
      <c r="MV580" s="21">
        <f t="shared" ref="MV580:MV588" si="1374">$I580*MV$591</f>
        <v>11736.05</v>
      </c>
      <c r="MW580" s="21">
        <f t="shared" ref="MW580:MW588" si="1375">$J580*MW$591</f>
        <v>10383.25</v>
      </c>
      <c r="MX580" s="21">
        <f t="shared" ref="MX580:MX588" si="1376">$K580*MX$591</f>
        <v>9675.1200000000008</v>
      </c>
      <c r="MY580" s="35"/>
      <c r="MZ580" s="35"/>
      <c r="NA580" s="35"/>
      <c r="NB580" s="21">
        <f t="shared" si="1229"/>
        <v>0</v>
      </c>
      <c r="NC580" s="21">
        <f t="shared" si="1229"/>
        <v>0</v>
      </c>
      <c r="ND580" s="21">
        <f t="shared" si="1229"/>
        <v>0</v>
      </c>
      <c r="NE580" s="23"/>
      <c r="NF580" s="23"/>
      <c r="NG580" s="23"/>
      <c r="NH580" s="35"/>
      <c r="NI580" s="35"/>
      <c r="NJ580" s="35"/>
      <c r="NK580" s="21">
        <f t="shared" ref="NK580:NK588" si="1377">$I580*NE580</f>
        <v>0</v>
      </c>
      <c r="NL580" s="21">
        <f t="shared" ref="NL580:NL588" si="1378">$J580*NF580</f>
        <v>0</v>
      </c>
      <c r="NM580" s="21">
        <f t="shared" ref="NM580:NM588" si="1379">$K580*NG580</f>
        <v>0</v>
      </c>
      <c r="NN580" s="35"/>
      <c r="NO580" s="35"/>
      <c r="NP580" s="35"/>
      <c r="NQ580" s="21">
        <f t="shared" ref="NQ580:NQ588" si="1380">$I580*NQ$591</f>
        <v>6096.78</v>
      </c>
      <c r="NR580" s="21">
        <f t="shared" ref="NR580:NR588" si="1381">$J580*NR$591</f>
        <v>6624.44</v>
      </c>
      <c r="NS580" s="21">
        <f t="shared" ref="NS580:NS588" si="1382">$K580*NS$591</f>
        <v>6218.88</v>
      </c>
      <c r="NT580" s="35"/>
      <c r="NU580" s="35"/>
      <c r="NV580" s="35"/>
      <c r="NW580" s="21">
        <f t="shared" si="1230"/>
        <v>0</v>
      </c>
      <c r="NX580" s="21">
        <f t="shared" si="1230"/>
        <v>0</v>
      </c>
      <c r="NY580" s="21">
        <f t="shared" si="1230"/>
        <v>0</v>
      </c>
      <c r="NZ580" s="23"/>
      <c r="OA580" s="23"/>
      <c r="OB580" s="23"/>
      <c r="OC580" s="35"/>
      <c r="OD580" s="35"/>
      <c r="OE580" s="35"/>
      <c r="OF580" s="21">
        <f t="shared" ref="OF580:OF588" si="1383">$I580*NZ580</f>
        <v>0</v>
      </c>
      <c r="OG580" s="21">
        <f t="shared" ref="OG580:OG588" si="1384">$J580*OA580</f>
        <v>0</v>
      </c>
      <c r="OH580" s="21">
        <f t="shared" ref="OH580:OH588" si="1385">$K580*OB580</f>
        <v>0</v>
      </c>
      <c r="OI580" s="35"/>
      <c r="OJ580" s="35"/>
      <c r="OK580" s="35"/>
      <c r="OL580" s="21">
        <f t="shared" ref="OL580:OL588" si="1386">$I580*OL$591</f>
        <v>10663.01</v>
      </c>
      <c r="OM580" s="21">
        <f t="shared" ref="OM580:OM588" si="1387">$J580*OM$591</f>
        <v>9712.9699999999993</v>
      </c>
      <c r="ON580" s="21">
        <f t="shared" ref="ON580:ON588" si="1388">$K580*ON$591</f>
        <v>9197.4500000000007</v>
      </c>
      <c r="OO580" s="35"/>
      <c r="OP580" s="35"/>
      <c r="OQ580" s="35"/>
      <c r="OR580" s="21">
        <f t="shared" si="1231"/>
        <v>0</v>
      </c>
      <c r="OS580" s="21">
        <f t="shared" si="1231"/>
        <v>0</v>
      </c>
      <c r="OT580" s="21">
        <f t="shared" si="1231"/>
        <v>0</v>
      </c>
      <c r="OU580" s="23"/>
      <c r="OV580" s="23"/>
      <c r="OW580" s="23"/>
      <c r="OX580" s="35"/>
      <c r="OY580" s="35"/>
      <c r="OZ580" s="35"/>
      <c r="PA580" s="21">
        <f t="shared" ref="PA580:PA588" si="1389">$I580*OU580</f>
        <v>0</v>
      </c>
      <c r="PB580" s="21">
        <f t="shared" ref="PB580:PB588" si="1390">$J580*OV580</f>
        <v>0</v>
      </c>
      <c r="PC580" s="21">
        <f t="shared" ref="PC580:PC588" si="1391">$K580*OW580</f>
        <v>0</v>
      </c>
      <c r="PD580" s="35"/>
      <c r="PE580" s="35"/>
      <c r="PF580" s="35"/>
      <c r="PG580" s="21">
        <f t="shared" ref="PG580:PG588" si="1392">$I580*PG$591</f>
        <v>8452.9500000000007</v>
      </c>
      <c r="PH580" s="21">
        <f t="shared" ref="PH580:PH588" si="1393">$J580*PH$591</f>
        <v>7593.1</v>
      </c>
      <c r="PI580" s="21">
        <f t="shared" ref="PI580:PI588" si="1394">$K580*PI$591</f>
        <v>7212.21</v>
      </c>
      <c r="PJ580" s="35"/>
      <c r="PK580" s="35"/>
      <c r="PL580" s="35"/>
      <c r="PM580" s="21">
        <f t="shared" si="1232"/>
        <v>0</v>
      </c>
      <c r="PN580" s="21">
        <f t="shared" si="1232"/>
        <v>0</v>
      </c>
      <c r="PO580" s="21">
        <f t="shared" si="1232"/>
        <v>0</v>
      </c>
      <c r="PP580" s="23"/>
      <c r="PQ580" s="23"/>
      <c r="PR580" s="23"/>
      <c r="PS580" s="35"/>
      <c r="PT580" s="35"/>
      <c r="PU580" s="35"/>
      <c r="PV580" s="21">
        <f t="shared" ref="PV580:PV588" si="1395">$I580*PP580</f>
        <v>0</v>
      </c>
      <c r="PW580" s="21">
        <f t="shared" ref="PW580:PW588" si="1396">$J580*PQ580</f>
        <v>0</v>
      </c>
      <c r="PX580" s="21">
        <f t="shared" ref="PX580:PX588" si="1397">$K580*PR580</f>
        <v>0</v>
      </c>
      <c r="PY580" s="35"/>
      <c r="PZ580" s="35"/>
      <c r="QA580" s="35"/>
      <c r="QB580" s="21">
        <f t="shared" ref="QB580:QB588" si="1398">$I580*QB$591</f>
        <v>9650.2199999999993</v>
      </c>
      <c r="QC580" s="21">
        <f t="shared" ref="QC580:QC588" si="1399">$J580*QC$591</f>
        <v>8745.49</v>
      </c>
      <c r="QD580" s="21">
        <f t="shared" ref="QD580:QD588" si="1400">$K580*QD$591</f>
        <v>8270.8799999999992</v>
      </c>
      <c r="QE580" s="35"/>
      <c r="QF580" s="35"/>
      <c r="QG580" s="35"/>
      <c r="QH580" s="21">
        <f t="shared" si="1233"/>
        <v>0</v>
      </c>
      <c r="QI580" s="21">
        <f t="shared" si="1233"/>
        <v>0</v>
      </c>
      <c r="QJ580" s="21">
        <f t="shared" si="1233"/>
        <v>0</v>
      </c>
      <c r="QK580" s="23"/>
      <c r="QL580" s="23"/>
      <c r="QM580" s="23"/>
      <c r="QN580" s="35"/>
      <c r="QO580" s="35"/>
      <c r="QP580" s="35"/>
      <c r="QQ580" s="21">
        <f t="shared" ref="QQ580:QQ588" si="1401">$I580*QK580</f>
        <v>0</v>
      </c>
      <c r="QR580" s="21">
        <f t="shared" ref="QR580:QR588" si="1402">$J580*QL580</f>
        <v>0</v>
      </c>
      <c r="QS580" s="21">
        <f t="shared" ref="QS580:QS588" si="1403">$K580*QM580</f>
        <v>0</v>
      </c>
      <c r="QT580" s="35"/>
      <c r="QU580" s="35"/>
      <c r="QV580" s="35"/>
      <c r="QW580" s="21">
        <f t="shared" ref="QW580:QW588" si="1404">$I580*QW$591</f>
        <v>8328.6</v>
      </c>
      <c r="QX580" s="21">
        <f t="shared" ref="QX580:QX588" si="1405">$J580*QX$591</f>
        <v>8160.9</v>
      </c>
      <c r="QY580" s="21">
        <f t="shared" ref="QY580:QY588" si="1406">$K580*QY$591</f>
        <v>7598.54</v>
      </c>
      <c r="QZ580" s="35"/>
      <c r="RA580" s="35"/>
      <c r="RB580" s="35"/>
      <c r="RC580" s="21">
        <f t="shared" si="1234"/>
        <v>0</v>
      </c>
      <c r="RD580" s="21">
        <f t="shared" si="1234"/>
        <v>0</v>
      </c>
      <c r="RE580" s="21">
        <f t="shared" si="1234"/>
        <v>0</v>
      </c>
      <c r="RF580" s="23"/>
      <c r="RG580" s="23"/>
      <c r="RH580" s="23"/>
      <c r="RI580" s="35"/>
      <c r="RJ580" s="35"/>
      <c r="RK580" s="35"/>
      <c r="RL580" s="21">
        <f t="shared" ref="RL580:RL588" si="1407">$I580*RF580</f>
        <v>0</v>
      </c>
      <c r="RM580" s="21">
        <f t="shared" ref="RM580:RM588" si="1408">$J580*RG580</f>
        <v>0</v>
      </c>
      <c r="RN580" s="21">
        <f t="shared" ref="RN580:RN588" si="1409">$K580*RH580</f>
        <v>0</v>
      </c>
      <c r="RO580" s="35"/>
      <c r="RP580" s="35"/>
      <c r="RQ580" s="35"/>
      <c r="RR580" s="21">
        <f t="shared" ref="RR580:RR588" si="1410">$I580*RR$591</f>
        <v>5682.28</v>
      </c>
      <c r="RS580" s="21">
        <f t="shared" ref="RS580:RS588" si="1411">$J580*RS$591</f>
        <v>6035.82</v>
      </c>
      <c r="RT580" s="21">
        <f t="shared" ref="RT580:RT588" si="1412">$K580*RT$591</f>
        <v>5610.48</v>
      </c>
      <c r="RU580" s="35"/>
      <c r="RV580" s="35"/>
      <c r="RW580" s="35"/>
      <c r="RX580" s="21">
        <f t="shared" si="1235"/>
        <v>0</v>
      </c>
      <c r="RY580" s="21">
        <f t="shared" si="1235"/>
        <v>0</v>
      </c>
      <c r="RZ580" s="21">
        <f t="shared" si="1235"/>
        <v>0</v>
      </c>
      <c r="SA580" s="23"/>
      <c r="SB580" s="23"/>
      <c r="SC580" s="23"/>
      <c r="SD580" s="35"/>
      <c r="SE580" s="35"/>
      <c r="SF580" s="35"/>
      <c r="SG580" s="21">
        <f t="shared" ref="SG580:SG588" si="1413">$I580*SA580</f>
        <v>0</v>
      </c>
      <c r="SH580" s="21">
        <f t="shared" ref="SH580:SH588" si="1414">$J580*SB580</f>
        <v>0</v>
      </c>
      <c r="SI580" s="21">
        <f t="shared" ref="SI580:SI588" si="1415">$K580*SC580</f>
        <v>0</v>
      </c>
      <c r="SJ580" s="35"/>
      <c r="SK580" s="35"/>
      <c r="SL580" s="35"/>
      <c r="SM580" s="21">
        <f t="shared" ref="SM580:SM588" si="1416">$I580*SM$591</f>
        <v>8767.64</v>
      </c>
      <c r="SN580" s="21">
        <f t="shared" ref="SN580:SN588" si="1417">$J580*SN$591</f>
        <v>7436.51</v>
      </c>
      <c r="SO580" s="21">
        <f t="shared" ref="SO580:SO588" si="1418">$K580*SO$591</f>
        <v>6972.23</v>
      </c>
      <c r="SP580" s="35"/>
      <c r="SQ580" s="35"/>
      <c r="SR580" s="35"/>
      <c r="SS580" s="21">
        <f t="shared" si="1236"/>
        <v>0</v>
      </c>
      <c r="ST580" s="21">
        <f t="shared" si="1236"/>
        <v>0</v>
      </c>
      <c r="SU580" s="21">
        <f t="shared" si="1236"/>
        <v>0</v>
      </c>
      <c r="SV580" s="23"/>
      <c r="SW580" s="23"/>
      <c r="SX580" s="23"/>
      <c r="SY580" s="35"/>
      <c r="SZ580" s="35"/>
      <c r="TA580" s="35"/>
      <c r="TB580" s="21">
        <f t="shared" ref="TB580:TB588" si="1419">$I580*SV580</f>
        <v>0</v>
      </c>
      <c r="TC580" s="21">
        <f t="shared" ref="TC580:TC588" si="1420">$J580*SW580</f>
        <v>0</v>
      </c>
      <c r="TD580" s="21">
        <f t="shared" ref="TD580:TD588" si="1421">$K580*SX580</f>
        <v>0</v>
      </c>
      <c r="TE580" s="35"/>
      <c r="TF580" s="35"/>
      <c r="TG580" s="35"/>
      <c r="TH580" s="21">
        <f t="shared" ref="TH580:TH588" si="1422">$I580*TH$591</f>
        <v>9375.83</v>
      </c>
      <c r="TI580" s="21">
        <f t="shared" ref="TI580:TI588" si="1423">$J580*TI$591</f>
        <v>7876.67</v>
      </c>
      <c r="TJ580" s="21">
        <f t="shared" ref="TJ580:TJ588" si="1424">$K580*TJ$591</f>
        <v>7454.81</v>
      </c>
      <c r="TK580" s="35"/>
      <c r="TL580" s="35"/>
      <c r="TM580" s="35"/>
      <c r="TN580" s="21">
        <f t="shared" si="1237"/>
        <v>0</v>
      </c>
      <c r="TO580" s="21">
        <f t="shared" si="1237"/>
        <v>0</v>
      </c>
      <c r="TP580" s="21">
        <f t="shared" si="1237"/>
        <v>0</v>
      </c>
      <c r="TQ580" s="23"/>
      <c r="TR580" s="23"/>
      <c r="TS580" s="23"/>
      <c r="TT580" s="35"/>
      <c r="TU580" s="35"/>
      <c r="TV580" s="35"/>
      <c r="TW580" s="21">
        <f t="shared" ref="TW580:TW588" si="1425">$I580*TQ580</f>
        <v>0</v>
      </c>
      <c r="TX580" s="21">
        <f t="shared" ref="TX580:TX588" si="1426">$J580*TR580</f>
        <v>0</v>
      </c>
      <c r="TY580" s="21">
        <f t="shared" ref="TY580:TY588" si="1427">$K580*TS580</f>
        <v>0</v>
      </c>
      <c r="TZ580" s="35"/>
      <c r="UA580" s="35"/>
      <c r="UB580" s="35"/>
      <c r="UC580" s="21">
        <f t="shared" ref="UC580:UC588" si="1428">$I580*UC$591</f>
        <v>9624.4</v>
      </c>
      <c r="UD580" s="21">
        <f t="shared" ref="UD580:UD588" si="1429">$J580*UD$591</f>
        <v>8342.2099999999991</v>
      </c>
      <c r="UE580" s="21">
        <f t="shared" ref="UE580:UE588" si="1430">$K580*UE$591</f>
        <v>7814.11</v>
      </c>
      <c r="UF580" s="35"/>
      <c r="UG580" s="35"/>
      <c r="UH580" s="35"/>
      <c r="UI580" s="21">
        <f t="shared" si="1238"/>
        <v>0</v>
      </c>
      <c r="UJ580" s="21">
        <f t="shared" si="1238"/>
        <v>0</v>
      </c>
      <c r="UK580" s="21">
        <f t="shared" si="1238"/>
        <v>0</v>
      </c>
      <c r="UL580" s="23"/>
      <c r="UM580" s="23"/>
      <c r="UN580" s="23"/>
      <c r="UO580" s="35"/>
      <c r="UP580" s="35"/>
      <c r="UQ580" s="35"/>
      <c r="UR580" s="21">
        <f t="shared" ref="UR580:UR588" si="1431">$I580*UL580</f>
        <v>0</v>
      </c>
      <c r="US580" s="21">
        <f t="shared" ref="US580:US588" si="1432">$J580*UM580</f>
        <v>0</v>
      </c>
      <c r="UT580" s="21">
        <f t="shared" ref="UT580:UT588" si="1433">$K580*UN580</f>
        <v>0</v>
      </c>
      <c r="UU580" s="35"/>
      <c r="UV580" s="35"/>
      <c r="UW580" s="35"/>
      <c r="UX580" s="21">
        <f t="shared" ref="UX580:UX588" si="1434">$I580*UX$591</f>
        <v>9211.2900000000009</v>
      </c>
      <c r="UY580" s="21">
        <f t="shared" ref="UY580:UY588" si="1435">$J580*UY$591</f>
        <v>8257.1299999999992</v>
      </c>
      <c r="UZ580" s="21">
        <f t="shared" ref="UZ580:UZ588" si="1436">$K580*UZ$591</f>
        <v>7664.2</v>
      </c>
      <c r="VA580" s="35"/>
      <c r="VB580" s="35"/>
      <c r="VC580" s="35"/>
      <c r="VD580" s="21">
        <f t="shared" si="1239"/>
        <v>0</v>
      </c>
      <c r="VE580" s="21">
        <f t="shared" si="1239"/>
        <v>0</v>
      </c>
      <c r="VF580" s="21">
        <f t="shared" si="1239"/>
        <v>0</v>
      </c>
      <c r="VG580" s="23"/>
      <c r="VH580" s="23"/>
      <c r="VI580" s="23"/>
      <c r="VJ580" s="35"/>
      <c r="VK580" s="35"/>
      <c r="VL580" s="35"/>
      <c r="VM580" s="21">
        <f t="shared" ref="VM580:VM588" si="1437">$I580*VG580</f>
        <v>0</v>
      </c>
      <c r="VN580" s="21">
        <f t="shared" ref="VN580:VN588" si="1438">$J580*VH580</f>
        <v>0</v>
      </c>
      <c r="VO580" s="21">
        <f t="shared" ref="VO580:VO588" si="1439">$K580*VI580</f>
        <v>0</v>
      </c>
      <c r="VP580" s="35"/>
      <c r="VQ580" s="35"/>
      <c r="VR580" s="35"/>
      <c r="VS580" s="21">
        <f t="shared" ref="VS580:VS588" si="1440">$I580*VS$591</f>
        <v>0</v>
      </c>
      <c r="VT580" s="21">
        <f t="shared" ref="VT580:VT588" si="1441">$J580*VT$591</f>
        <v>0</v>
      </c>
      <c r="VU580" s="21">
        <f t="shared" ref="VU580:VU588" si="1442">$K580*VU$591</f>
        <v>0</v>
      </c>
      <c r="VV580" s="35"/>
      <c r="VW580" s="35"/>
      <c r="VX580" s="35"/>
      <c r="VY580" s="21">
        <f t="shared" si="1240"/>
        <v>0</v>
      </c>
      <c r="VZ580" s="21">
        <f t="shared" si="1240"/>
        <v>0</v>
      </c>
      <c r="WA580" s="21">
        <f t="shared" si="1240"/>
        <v>0</v>
      </c>
      <c r="WB580" s="23"/>
      <c r="WC580" s="23"/>
      <c r="WD580" s="23"/>
      <c r="WE580" s="35"/>
      <c r="WF580" s="35"/>
      <c r="WG580" s="35"/>
      <c r="WH580" s="21">
        <f t="shared" ref="WH580:WH588" si="1443">$I580*WB580</f>
        <v>0</v>
      </c>
      <c r="WI580" s="21">
        <f t="shared" ref="WI580:WI588" si="1444">$J580*WC580</f>
        <v>0</v>
      </c>
      <c r="WJ580" s="21">
        <f t="shared" ref="WJ580:WJ588" si="1445">$K580*WD580</f>
        <v>0</v>
      </c>
      <c r="WK580" s="35"/>
      <c r="WL580" s="35"/>
      <c r="WM580" s="35"/>
      <c r="WN580" s="21">
        <f t="shared" ref="WN580:WN588" si="1446">$I580*WN$591</f>
        <v>7595.11</v>
      </c>
      <c r="WO580" s="21">
        <f t="shared" ref="WO580:WO588" si="1447">$J580*WO$591</f>
        <v>6712.36</v>
      </c>
      <c r="WP580" s="21">
        <f t="shared" ref="WP580:WP588" si="1448">$K580*WP$591</f>
        <v>6361.14</v>
      </c>
      <c r="WQ580" s="35"/>
      <c r="WR580" s="35"/>
      <c r="WS580" s="35"/>
      <c r="WT580" s="21">
        <f t="shared" si="1241"/>
        <v>0</v>
      </c>
      <c r="WU580" s="21">
        <f t="shared" si="1241"/>
        <v>0</v>
      </c>
      <c r="WV580" s="21">
        <f t="shared" si="1241"/>
        <v>0</v>
      </c>
      <c r="WW580" s="23"/>
      <c r="WX580" s="23"/>
      <c r="WY580" s="23"/>
      <c r="WZ580" s="35"/>
      <c r="XA580" s="35"/>
      <c r="XB580" s="35"/>
      <c r="XC580" s="21">
        <f t="shared" ref="XC580:XC588" si="1449">$I580*WW580</f>
        <v>0</v>
      </c>
      <c r="XD580" s="21">
        <f t="shared" ref="XD580:XD588" si="1450">$J580*WX580</f>
        <v>0</v>
      </c>
      <c r="XE580" s="21">
        <f t="shared" ref="XE580:XE588" si="1451">$K580*WY580</f>
        <v>0</v>
      </c>
      <c r="XF580" s="35"/>
      <c r="XG580" s="35"/>
      <c r="XH580" s="35"/>
      <c r="XI580" s="21">
        <f t="shared" ref="XI580:XI588" si="1452">$I580*XI$591</f>
        <v>7057.95</v>
      </c>
      <c r="XJ580" s="21">
        <f t="shared" ref="XJ580:XJ588" si="1453">$J580*XJ$591</f>
        <v>6530.83</v>
      </c>
      <c r="XK580" s="21">
        <f t="shared" ref="XK580:XK588" si="1454">$K580*XK$591</f>
        <v>6131.63</v>
      </c>
      <c r="XL580" s="35"/>
      <c r="XM580" s="35"/>
      <c r="XN580" s="35"/>
      <c r="XO580" s="21">
        <f t="shared" si="1242"/>
        <v>0</v>
      </c>
      <c r="XP580" s="21">
        <f t="shared" si="1242"/>
        <v>0</v>
      </c>
      <c r="XQ580" s="21">
        <f t="shared" si="1242"/>
        <v>0</v>
      </c>
      <c r="XR580" s="23"/>
      <c r="XS580" s="23"/>
      <c r="XT580" s="23"/>
      <c r="XU580" s="35"/>
      <c r="XV580" s="35"/>
      <c r="XW580" s="35"/>
      <c r="XX580" s="21">
        <f t="shared" ref="XX580:XX588" si="1455">$I580*XR580</f>
        <v>0</v>
      </c>
      <c r="XY580" s="21">
        <f t="shared" ref="XY580:XY588" si="1456">$J580*XS580</f>
        <v>0</v>
      </c>
      <c r="XZ580" s="21">
        <f t="shared" ref="XZ580:XZ588" si="1457">$K580*XT580</f>
        <v>0</v>
      </c>
      <c r="YA580" s="35"/>
      <c r="YB580" s="35"/>
      <c r="YC580" s="35"/>
      <c r="YD580" s="21">
        <f t="shared" ref="YD580:YD588" si="1458">$I580*YD$591</f>
        <v>6167.78</v>
      </c>
      <c r="YE580" s="21">
        <f t="shared" ref="YE580:YE588" si="1459">$J580*YE$591</f>
        <v>5938.24</v>
      </c>
      <c r="YF580" s="21">
        <f t="shared" ref="YF580:YF588" si="1460">$K580*YF$591</f>
        <v>5572.24</v>
      </c>
      <c r="YG580" s="35"/>
      <c r="YH580" s="35"/>
      <c r="YI580" s="35"/>
      <c r="YJ580" s="21">
        <f t="shared" si="1243"/>
        <v>0</v>
      </c>
      <c r="YK580" s="21">
        <f t="shared" si="1243"/>
        <v>0</v>
      </c>
      <c r="YL580" s="21">
        <f t="shared" si="1243"/>
        <v>0</v>
      </c>
      <c r="YM580" s="23"/>
      <c r="YN580" s="23"/>
      <c r="YO580" s="23"/>
      <c r="YP580" s="35"/>
      <c r="YQ580" s="35"/>
      <c r="YR580" s="35"/>
      <c r="YS580" s="21">
        <f t="shared" ref="YS580:YS588" si="1461">$I580*YM580</f>
        <v>0</v>
      </c>
      <c r="YT580" s="21">
        <f t="shared" ref="YT580:YT588" si="1462">$J580*YN580</f>
        <v>0</v>
      </c>
      <c r="YU580" s="21">
        <f t="shared" ref="YU580:YU588" si="1463">$K580*YO580</f>
        <v>0</v>
      </c>
      <c r="YV580" s="35"/>
      <c r="YW580" s="35"/>
      <c r="YX580" s="35"/>
      <c r="YY580" s="21">
        <f t="shared" ref="YY580:YY588" si="1464">$I580*YY$591</f>
        <v>7630.6</v>
      </c>
      <c r="YZ580" s="21">
        <f t="shared" ref="YZ580:YZ588" si="1465">$J580*YZ$591</f>
        <v>6910.47</v>
      </c>
      <c r="ZA580" s="21">
        <f t="shared" ref="ZA580:ZA588" si="1466">$K580*ZA$591</f>
        <v>6454.4</v>
      </c>
      <c r="ZB580" s="35"/>
      <c r="ZC580" s="35"/>
      <c r="ZD580" s="35"/>
      <c r="ZE580" s="21">
        <f t="shared" si="1244"/>
        <v>0</v>
      </c>
      <c r="ZF580" s="21">
        <f t="shared" si="1244"/>
        <v>0</v>
      </c>
      <c r="ZG580" s="21">
        <f t="shared" si="1244"/>
        <v>0</v>
      </c>
      <c r="ZH580" s="23"/>
      <c r="ZI580" s="23"/>
      <c r="ZJ580" s="23"/>
      <c r="ZK580" s="35"/>
      <c r="ZL580" s="35"/>
      <c r="ZM580" s="35"/>
      <c r="ZN580" s="21">
        <f t="shared" ref="ZN580:ZN588" si="1467">$I580*ZH580</f>
        <v>0</v>
      </c>
      <c r="ZO580" s="21">
        <f t="shared" ref="ZO580:ZO588" si="1468">$J580*ZI580</f>
        <v>0</v>
      </c>
      <c r="ZP580" s="21">
        <f t="shared" ref="ZP580:ZP588" si="1469">$K580*ZJ580</f>
        <v>0</v>
      </c>
      <c r="ZQ580" s="35"/>
      <c r="ZR580" s="35"/>
      <c r="ZS580" s="35"/>
      <c r="ZT580" s="21">
        <f t="shared" ref="ZT580:ZT588" si="1470">$I580*ZT$591</f>
        <v>10752.6</v>
      </c>
      <c r="ZU580" s="21">
        <f t="shared" ref="ZU580:ZU588" si="1471">$J580*ZU$591</f>
        <v>6072.55</v>
      </c>
      <c r="ZV580" s="21">
        <f t="shared" ref="ZV580:ZV588" si="1472">$K580*ZV$591</f>
        <v>5661.16</v>
      </c>
      <c r="ZW580" s="35"/>
      <c r="ZX580" s="35"/>
      <c r="ZY580" s="35"/>
      <c r="ZZ580" s="21">
        <f t="shared" si="1245"/>
        <v>0</v>
      </c>
      <c r="AAA580" s="21">
        <f t="shared" si="1245"/>
        <v>0</v>
      </c>
      <c r="AAB580" s="21">
        <f t="shared" si="1245"/>
        <v>0</v>
      </c>
      <c r="AAC580" s="23"/>
      <c r="AAD580" s="23"/>
      <c r="AAE580" s="23"/>
      <c r="AAF580" s="35"/>
      <c r="AAG580" s="35"/>
      <c r="AAH580" s="35"/>
      <c r="AAI580" s="21">
        <f t="shared" ref="AAI580:AAI588" si="1473">$I580*AAC580</f>
        <v>0</v>
      </c>
      <c r="AAJ580" s="21">
        <f t="shared" ref="AAJ580:AAJ588" si="1474">$J580*AAD580</f>
        <v>0</v>
      </c>
      <c r="AAK580" s="21">
        <f t="shared" ref="AAK580:AAK588" si="1475">$K580*AAE580</f>
        <v>0</v>
      </c>
      <c r="AAL580" s="35"/>
      <c r="AAM580" s="35"/>
      <c r="AAN580" s="35"/>
      <c r="AAO580" s="21">
        <f t="shared" ref="AAO580:AAO588" si="1476">$I580*AAO$591</f>
        <v>8623.25</v>
      </c>
      <c r="AAP580" s="21">
        <f t="shared" ref="AAP580:AAP588" si="1477">$J580*AAP$591</f>
        <v>8278.43</v>
      </c>
      <c r="AAQ580" s="21">
        <f t="shared" ref="AAQ580:AAQ588" si="1478">$K580*AAQ$591</f>
        <v>7748.76</v>
      </c>
      <c r="AAR580" s="35"/>
      <c r="AAS580" s="35"/>
      <c r="AAT580" s="35"/>
      <c r="AAU580" s="21">
        <f t="shared" si="1246"/>
        <v>0</v>
      </c>
      <c r="AAV580" s="21">
        <f t="shared" si="1246"/>
        <v>0</v>
      </c>
      <c r="AAW580" s="21">
        <f t="shared" si="1246"/>
        <v>0</v>
      </c>
      <c r="AAX580" s="23"/>
      <c r="AAY580" s="23"/>
      <c r="AAZ580" s="23"/>
      <c r="ABA580" s="35"/>
      <c r="ABB580" s="35"/>
      <c r="ABC580" s="35"/>
      <c r="ABD580" s="21">
        <f t="shared" ref="ABD580:ABD588" si="1479">$I580*AAX580</f>
        <v>0</v>
      </c>
      <c r="ABE580" s="21">
        <f t="shared" ref="ABE580:ABE588" si="1480">$J580*AAY580</f>
        <v>0</v>
      </c>
      <c r="ABF580" s="21">
        <f t="shared" ref="ABF580:ABF588" si="1481">$K580*AAZ580</f>
        <v>0</v>
      </c>
      <c r="ABG580" s="35"/>
      <c r="ABH580" s="35"/>
      <c r="ABI580" s="35"/>
      <c r="ABJ580" s="21">
        <f t="shared" ref="ABJ580:ABJ588" si="1482">$I580*ABJ$591</f>
        <v>5821.53</v>
      </c>
      <c r="ABK580" s="21">
        <f t="shared" ref="ABK580:ABK588" si="1483">$J580*ABK$591</f>
        <v>5128</v>
      </c>
      <c r="ABL580" s="21">
        <f t="shared" ref="ABL580:ABL588" si="1484">$K580*ABL$591</f>
        <v>4759.12</v>
      </c>
      <c r="ABM580" s="35"/>
      <c r="ABN580" s="35"/>
      <c r="ABO580" s="35"/>
      <c r="ABP580" s="21">
        <f t="shared" si="1247"/>
        <v>0</v>
      </c>
      <c r="ABQ580" s="21">
        <f t="shared" si="1247"/>
        <v>0</v>
      </c>
      <c r="ABR580" s="21">
        <f t="shared" si="1247"/>
        <v>0</v>
      </c>
      <c r="ABS580" s="23"/>
      <c r="ABT580" s="23"/>
      <c r="ABU580" s="23"/>
      <c r="ABV580" s="35"/>
      <c r="ABW580" s="35"/>
      <c r="ABX580" s="35"/>
      <c r="ABY580" s="21">
        <f t="shared" ref="ABY580:ABY588" si="1485">$I580*ABS580</f>
        <v>0</v>
      </c>
      <c r="ABZ580" s="21">
        <f t="shared" ref="ABZ580:ABZ588" si="1486">$J580*ABT580</f>
        <v>0</v>
      </c>
      <c r="ACA580" s="21">
        <f t="shared" ref="ACA580:ACA588" si="1487">$K580*ABU580</f>
        <v>0</v>
      </c>
      <c r="ACB580" s="35"/>
      <c r="ACC580" s="35"/>
      <c r="ACD580" s="35"/>
      <c r="ACE580" s="21">
        <f t="shared" ref="ACE580:ACE588" si="1488">$I580*ACE$591</f>
        <v>6672.61</v>
      </c>
      <c r="ACF580" s="21">
        <f t="shared" ref="ACF580:ACF588" si="1489">$J580*ACF$591</f>
        <v>6137.29</v>
      </c>
      <c r="ACG580" s="21">
        <f t="shared" ref="ACG580:ACG588" si="1490">$K580*ACG$591</f>
        <v>5803.88</v>
      </c>
      <c r="ACH580" s="35"/>
      <c r="ACI580" s="35"/>
      <c r="ACJ580" s="35"/>
      <c r="ACK580" s="21">
        <f t="shared" si="1248"/>
        <v>0</v>
      </c>
      <c r="ACL580" s="21">
        <f t="shared" si="1248"/>
        <v>0</v>
      </c>
      <c r="ACM580" s="21">
        <f t="shared" si="1248"/>
        <v>0</v>
      </c>
      <c r="ACN580" s="23"/>
      <c r="ACO580" s="23"/>
      <c r="ACP580" s="23"/>
      <c r="ACQ580" s="35"/>
      <c r="ACR580" s="35"/>
      <c r="ACS580" s="35"/>
      <c r="ACT580" s="21">
        <f t="shared" ref="ACT580:ACT588" si="1491">$I580*ACN580</f>
        <v>0</v>
      </c>
      <c r="ACU580" s="21">
        <f t="shared" ref="ACU580:ACU588" si="1492">$J580*ACO580</f>
        <v>0</v>
      </c>
      <c r="ACV580" s="21">
        <f t="shared" ref="ACV580:ACV588" si="1493">$K580*ACP580</f>
        <v>0</v>
      </c>
      <c r="ACW580" s="35"/>
      <c r="ACX580" s="35"/>
      <c r="ACY580" s="35"/>
      <c r="ACZ580" s="21">
        <f t="shared" ref="ACZ580:ACZ588" si="1494">$I580*ACZ$591</f>
        <v>7189.59</v>
      </c>
      <c r="ADA580" s="21">
        <f t="shared" ref="ADA580:ADA588" si="1495">$J580*ADA$591</f>
        <v>6676.36</v>
      </c>
      <c r="ADB580" s="21">
        <f t="shared" ref="ADB580:ADB588" si="1496">$K580*ADB$591</f>
        <v>6299.01</v>
      </c>
      <c r="ADC580" s="35"/>
      <c r="ADD580" s="35"/>
      <c r="ADE580" s="35"/>
      <c r="ADF580" s="21">
        <f t="shared" si="1249"/>
        <v>0</v>
      </c>
      <c r="ADG580" s="21">
        <f t="shared" si="1249"/>
        <v>0</v>
      </c>
      <c r="ADH580" s="21">
        <f t="shared" si="1249"/>
        <v>0</v>
      </c>
      <c r="ADI580" s="23"/>
      <c r="ADJ580" s="23"/>
      <c r="ADK580" s="23"/>
      <c r="ADL580" s="35"/>
      <c r="ADM580" s="35"/>
      <c r="ADN580" s="35"/>
      <c r="ADO580" s="21">
        <f t="shared" ref="ADO580:ADO588" si="1497">$I580*ADI580</f>
        <v>0</v>
      </c>
      <c r="ADP580" s="21">
        <f t="shared" ref="ADP580:ADP588" si="1498">$J580*ADJ580</f>
        <v>0</v>
      </c>
      <c r="ADQ580" s="21">
        <f t="shared" ref="ADQ580:ADQ588" si="1499">$K580*ADK580</f>
        <v>0</v>
      </c>
      <c r="ADR580" s="35"/>
      <c r="ADS580" s="35"/>
      <c r="ADT580" s="35"/>
      <c r="ADU580" s="21">
        <f t="shared" ref="ADU580:ADU588" si="1500">$I580*ADU$591</f>
        <v>5918.23</v>
      </c>
      <c r="ADV580" s="21">
        <f t="shared" ref="ADV580:ADV588" si="1501">$J580*ADV$591</f>
        <v>6108.62</v>
      </c>
      <c r="ADW580" s="21">
        <f t="shared" ref="ADW580:ADW588" si="1502">$K580*ADW$591</f>
        <v>5709.44</v>
      </c>
      <c r="ADX580" s="35"/>
      <c r="ADY580" s="35"/>
      <c r="ADZ580" s="35"/>
      <c r="AEA580" s="21">
        <f t="shared" si="1250"/>
        <v>0</v>
      </c>
      <c r="AEB580" s="21">
        <f t="shared" si="1250"/>
        <v>0</v>
      </c>
      <c r="AEC580" s="21">
        <f t="shared" si="1250"/>
        <v>0</v>
      </c>
      <c r="AED580" s="23"/>
      <c r="AEE580" s="23"/>
      <c r="AEF580" s="23"/>
      <c r="AEG580" s="35"/>
      <c r="AEH580" s="35"/>
      <c r="AEI580" s="35"/>
      <c r="AEJ580" s="21">
        <f t="shared" ref="AEJ580:AEJ588" si="1503">$I580*AED580</f>
        <v>0</v>
      </c>
      <c r="AEK580" s="21">
        <f t="shared" ref="AEK580:AEK588" si="1504">$J580*AEE580</f>
        <v>0</v>
      </c>
      <c r="AEL580" s="21">
        <f t="shared" ref="AEL580:AEL588" si="1505">$K580*AEF580</f>
        <v>0</v>
      </c>
      <c r="AEM580" s="35"/>
      <c r="AEN580" s="35"/>
      <c r="AEO580" s="35"/>
      <c r="AEP580" s="21">
        <f t="shared" ref="AEP580:AEP588" si="1506">$I580*AEP$591</f>
        <v>7369.91</v>
      </c>
      <c r="AEQ580" s="21">
        <f t="shared" ref="AEQ580:AEQ588" si="1507">$J580*AEQ$591</f>
        <v>7208.98</v>
      </c>
      <c r="AER580" s="21">
        <f t="shared" ref="AER580:AER588" si="1508">$K580*AER$591</f>
        <v>6810.84</v>
      </c>
      <c r="AES580" s="35"/>
      <c r="AET580" s="35"/>
      <c r="AEU580" s="35"/>
      <c r="AEV580" s="21">
        <f t="shared" si="1251"/>
        <v>0</v>
      </c>
      <c r="AEW580" s="21">
        <f t="shared" si="1251"/>
        <v>0</v>
      </c>
      <c r="AEX580" s="21">
        <f t="shared" si="1251"/>
        <v>0</v>
      </c>
      <c r="AEY580" s="23"/>
      <c r="AEZ580" s="23"/>
      <c r="AFA580" s="23"/>
      <c r="AFB580" s="35"/>
      <c r="AFC580" s="35"/>
      <c r="AFD580" s="35"/>
      <c r="AFE580" s="21">
        <f t="shared" ref="AFE580:AFE588" si="1509">$I580*AEY580</f>
        <v>0</v>
      </c>
      <c r="AFF580" s="21">
        <f t="shared" ref="AFF580:AFF588" si="1510">$J580*AEZ580</f>
        <v>0</v>
      </c>
      <c r="AFG580" s="21">
        <f t="shared" ref="AFG580:AFG588" si="1511">$K580*AFA580</f>
        <v>0</v>
      </c>
      <c r="AFH580" s="35"/>
      <c r="AFI580" s="35"/>
      <c r="AFJ580" s="35"/>
      <c r="AFK580" s="21">
        <f t="shared" ref="AFK580:AFK588" si="1512">$I580*AFK$591</f>
        <v>8195.69</v>
      </c>
      <c r="AFL580" s="21">
        <f t="shared" ref="AFL580:AFL588" si="1513">$J580*AFL$591</f>
        <v>7492.26</v>
      </c>
      <c r="AFM580" s="21">
        <f t="shared" ref="AFM580:AFM588" si="1514">$K580*AFM$591</f>
        <v>7064.5</v>
      </c>
      <c r="AFN580" s="35"/>
      <c r="AFO580" s="35"/>
      <c r="AFP580" s="35"/>
      <c r="AFQ580" s="21">
        <f t="shared" si="1252"/>
        <v>0</v>
      </c>
      <c r="AFR580" s="21">
        <f t="shared" si="1252"/>
        <v>0</v>
      </c>
      <c r="AFS580" s="21">
        <f t="shared" si="1252"/>
        <v>0</v>
      </c>
      <c r="AFT580" s="23">
        <v>1</v>
      </c>
      <c r="AFU580" s="23"/>
      <c r="AFV580" s="23"/>
      <c r="AFW580" s="35"/>
      <c r="AFX580" s="35"/>
      <c r="AFY580" s="35"/>
      <c r="AFZ580" s="21">
        <f t="shared" ref="AFZ580:AFZ588" si="1515">$I580*AFT580</f>
        <v>17633.79</v>
      </c>
      <c r="AGA580" s="21">
        <f t="shared" ref="AGA580:AGA588" si="1516">$J580*AFU580</f>
        <v>0</v>
      </c>
      <c r="AGB580" s="21">
        <f t="shared" ref="AGB580:AGB588" si="1517">$K580*AFV580</f>
        <v>0</v>
      </c>
      <c r="AGC580" s="35"/>
      <c r="AGD580" s="35"/>
      <c r="AGE580" s="35"/>
      <c r="AGF580" s="21">
        <f t="shared" ref="AGF580:AGF588" si="1518">$I580*AGF$591</f>
        <v>8661.66</v>
      </c>
      <c r="AGG580" s="21">
        <f t="shared" ref="AGG580:AGG588" si="1519">$J580*AGG$591</f>
        <v>7722.21</v>
      </c>
      <c r="AGH580" s="21">
        <f t="shared" ref="AGH580:AGH588" si="1520">$K580*AGH$591</f>
        <v>7286.58</v>
      </c>
      <c r="AGI580" s="35"/>
      <c r="AGJ580" s="35"/>
      <c r="AGK580" s="35"/>
      <c r="AGL580" s="21">
        <f t="shared" si="1253"/>
        <v>8661.66</v>
      </c>
      <c r="AGM580" s="21">
        <f t="shared" si="1253"/>
        <v>0</v>
      </c>
      <c r="AGN580" s="21">
        <f t="shared" si="1253"/>
        <v>0</v>
      </c>
      <c r="AGO580" s="23"/>
      <c r="AGP580" s="23"/>
      <c r="AGQ580" s="23"/>
      <c r="AGR580" s="35"/>
      <c r="AGS580" s="35"/>
      <c r="AGT580" s="35"/>
      <c r="AGU580" s="21">
        <f t="shared" ref="AGU580:AGU588" si="1521">$I580*AGO580</f>
        <v>0</v>
      </c>
      <c r="AGV580" s="21">
        <f t="shared" ref="AGV580:AGV588" si="1522">$J580*AGP580</f>
        <v>0</v>
      </c>
      <c r="AGW580" s="21">
        <f t="shared" ref="AGW580:AGW588" si="1523">$K580*AGQ580</f>
        <v>0</v>
      </c>
      <c r="AGX580" s="35"/>
      <c r="AGY580" s="35"/>
      <c r="AGZ580" s="35"/>
      <c r="AHA580" s="21">
        <f t="shared" ref="AHA580:AHA588" si="1524">$I580*AHA$591</f>
        <v>12992.86</v>
      </c>
      <c r="AHB580" s="21">
        <f t="shared" ref="AHB580:AHB588" si="1525">$J580*AHB$591</f>
        <v>11513.28</v>
      </c>
      <c r="AHC580" s="21">
        <f t="shared" ref="AHC580:AHC588" si="1526">$K580*AHC$591</f>
        <v>10841.48</v>
      </c>
      <c r="AHD580" s="35"/>
      <c r="AHE580" s="35"/>
      <c r="AHF580" s="35"/>
      <c r="AHG580" s="21">
        <f t="shared" si="1254"/>
        <v>0</v>
      </c>
      <c r="AHH580" s="21">
        <f t="shared" si="1254"/>
        <v>0</v>
      </c>
      <c r="AHI580" s="21">
        <f t="shared" si="1254"/>
        <v>0</v>
      </c>
      <c r="AHJ580" s="23">
        <v>1</v>
      </c>
      <c r="AHK580" s="23"/>
      <c r="AHL580" s="23"/>
      <c r="AHM580" s="35"/>
      <c r="AHN580" s="35"/>
      <c r="AHO580" s="35"/>
      <c r="AHP580" s="21">
        <f t="shared" ref="AHP580:AHP588" si="1527">$I580*AHJ580</f>
        <v>17633.79</v>
      </c>
      <c r="AHQ580" s="21">
        <f t="shared" ref="AHQ580:AHQ588" si="1528">$J580*AHK580</f>
        <v>0</v>
      </c>
      <c r="AHR580" s="21">
        <f t="shared" ref="AHR580:AHR588" si="1529">$K580*AHL580</f>
        <v>0</v>
      </c>
      <c r="AHS580" s="35"/>
      <c r="AHT580" s="35"/>
      <c r="AHU580" s="35"/>
      <c r="AHV580" s="21">
        <f t="shared" ref="AHV580:AHV588" si="1530">$I580*AHV$591</f>
        <v>7984.82</v>
      </c>
      <c r="AHW580" s="21">
        <f t="shared" ref="AHW580:AHW588" si="1531">$J580*AHW$591</f>
        <v>7085.9</v>
      </c>
      <c r="AHX580" s="21">
        <f t="shared" ref="AHX580:AHX588" si="1532">$K580*AHX$591</f>
        <v>6649.65</v>
      </c>
      <c r="AHY580" s="35"/>
      <c r="AHZ580" s="35"/>
      <c r="AIA580" s="35"/>
      <c r="AIB580" s="21">
        <f t="shared" si="1255"/>
        <v>7984.82</v>
      </c>
      <c r="AIC580" s="21">
        <f t="shared" si="1255"/>
        <v>0</v>
      </c>
      <c r="AID580" s="21">
        <f t="shared" si="1255"/>
        <v>0</v>
      </c>
      <c r="AIE580" s="23"/>
      <c r="AIF580" s="23"/>
      <c r="AIG580" s="23"/>
      <c r="AIH580" s="35"/>
      <c r="AII580" s="35"/>
      <c r="AIJ580" s="35"/>
      <c r="AIK580" s="21">
        <f t="shared" ref="AIK580:AIK588" si="1533">$I580*AIE580</f>
        <v>0</v>
      </c>
      <c r="AIL580" s="21">
        <f t="shared" ref="AIL580:AIL588" si="1534">$J580*AIF580</f>
        <v>0</v>
      </c>
      <c r="AIM580" s="21">
        <f t="shared" ref="AIM580:AIM588" si="1535">$K580*AIG580</f>
        <v>0</v>
      </c>
      <c r="AIN580" s="35"/>
      <c r="AIO580" s="35"/>
      <c r="AIP580" s="35"/>
      <c r="AIQ580" s="21">
        <f t="shared" ref="AIQ580:AIQ588" si="1536">$I580*AIQ$591</f>
        <v>0</v>
      </c>
      <c r="AIR580" s="21">
        <f t="shared" ref="AIR580:AIR588" si="1537">$J580*AIR$591</f>
        <v>0</v>
      </c>
      <c r="AIS580" s="21">
        <f t="shared" ref="AIS580:AIS588" si="1538">$K580*AIS$591</f>
        <v>0</v>
      </c>
      <c r="AIT580" s="35"/>
      <c r="AIU580" s="35"/>
      <c r="AIV580" s="35"/>
      <c r="AIW580" s="21">
        <f t="shared" si="1256"/>
        <v>0</v>
      </c>
      <c r="AIX580" s="21">
        <f t="shared" si="1256"/>
        <v>0</v>
      </c>
      <c r="AIY580" s="21">
        <f t="shared" si="1256"/>
        <v>0</v>
      </c>
      <c r="AIZ580" s="23">
        <v>1</v>
      </c>
      <c r="AJA580" s="23"/>
      <c r="AJB580" s="23"/>
      <c r="AJC580" s="35"/>
      <c r="AJD580" s="35"/>
      <c r="AJE580" s="35"/>
      <c r="AJF580" s="21">
        <f t="shared" ref="AJF580:AJF588" si="1539">$I580*AIZ580</f>
        <v>17633.79</v>
      </c>
      <c r="AJG580" s="21">
        <f t="shared" ref="AJG580:AJG588" si="1540">$J580*AJA580</f>
        <v>0</v>
      </c>
      <c r="AJH580" s="21">
        <f t="shared" ref="AJH580:AJH588" si="1541">$K580*AJB580</f>
        <v>0</v>
      </c>
      <c r="AJI580" s="35"/>
      <c r="AJJ580" s="35"/>
      <c r="AJK580" s="35"/>
      <c r="AJL580" s="21">
        <f t="shared" ref="AJL580:AJL588" si="1542">$I580*AJL$591</f>
        <v>7862.17</v>
      </c>
      <c r="AJM580" s="21">
        <f t="shared" ref="AJM580:AJM588" si="1543">$J580*AJM$591</f>
        <v>7308.11</v>
      </c>
      <c r="AJN580" s="21">
        <f t="shared" ref="AJN580:AJN588" si="1544">$K580*AJN$591</f>
        <v>6904.18</v>
      </c>
      <c r="AJO580" s="35"/>
      <c r="AJP580" s="35"/>
      <c r="AJQ580" s="35"/>
      <c r="AJR580" s="21">
        <f t="shared" si="1257"/>
        <v>7862.17</v>
      </c>
      <c r="AJS580" s="21">
        <f t="shared" si="1257"/>
        <v>0</v>
      </c>
      <c r="AJT580" s="21">
        <f t="shared" si="1257"/>
        <v>0</v>
      </c>
      <c r="AJU580" s="23"/>
      <c r="AJV580" s="23"/>
      <c r="AJW580" s="23"/>
      <c r="AJX580" s="35"/>
      <c r="AJY580" s="35"/>
      <c r="AJZ580" s="35"/>
      <c r="AKA580" s="21">
        <f t="shared" ref="AKA580:AKA588" si="1545">$I580*AJU580</f>
        <v>0</v>
      </c>
      <c r="AKB580" s="21">
        <f t="shared" ref="AKB580:AKB588" si="1546">$J580*AJV580</f>
        <v>0</v>
      </c>
      <c r="AKC580" s="21">
        <f t="shared" ref="AKC580:AKC588" si="1547">$K580*AJW580</f>
        <v>0</v>
      </c>
      <c r="AKD580" s="35"/>
      <c r="AKE580" s="35"/>
      <c r="AKF580" s="35"/>
      <c r="AKG580" s="21">
        <f t="shared" ref="AKG580:AKG588" si="1548">$I580*AKG$591</f>
        <v>8017.73</v>
      </c>
      <c r="AKH580" s="21">
        <f t="shared" ref="AKH580:AKH588" si="1549">$J580*AKH$591</f>
        <v>7146.89</v>
      </c>
      <c r="AKI580" s="21">
        <f t="shared" ref="AKI580:AKI588" si="1550">$K580*AKI$591</f>
        <v>6748.63</v>
      </c>
      <c r="AKJ580" s="35"/>
      <c r="AKK580" s="35"/>
      <c r="AKL580" s="35"/>
      <c r="AKM580" s="21">
        <f t="shared" si="1258"/>
        <v>0</v>
      </c>
      <c r="AKN580" s="21">
        <f t="shared" si="1258"/>
        <v>0</v>
      </c>
      <c r="AKO580" s="21">
        <f t="shared" si="1258"/>
        <v>0</v>
      </c>
      <c r="AKP580" s="23"/>
      <c r="AKQ580" s="23"/>
      <c r="AKR580" s="23"/>
      <c r="AKS580" s="35"/>
      <c r="AKT580" s="35"/>
      <c r="AKU580" s="35"/>
      <c r="AKV580" s="21">
        <f t="shared" ref="AKV580:AKV588" si="1551">$I580*AKP580</f>
        <v>0</v>
      </c>
      <c r="AKW580" s="21">
        <f t="shared" ref="AKW580:AKW588" si="1552">$J580*AKQ580</f>
        <v>0</v>
      </c>
      <c r="AKX580" s="21">
        <f t="shared" ref="AKX580:AKX588" si="1553">$K580*AKR580</f>
        <v>0</v>
      </c>
      <c r="AKY580" s="35"/>
      <c r="AKZ580" s="35"/>
      <c r="ALA580" s="35"/>
      <c r="ALB580" s="21">
        <f t="shared" ref="ALB580:ALB588" si="1554">$I580*ALB$591</f>
        <v>8546.07</v>
      </c>
      <c r="ALC580" s="21">
        <f t="shared" ref="ALC580:ALC588" si="1555">$J580*ALC$591</f>
        <v>7552.55</v>
      </c>
      <c r="ALD580" s="21">
        <f t="shared" ref="ALD580:ALD588" si="1556">$K580*ALD$591</f>
        <v>7042.89</v>
      </c>
      <c r="ALE580" s="35"/>
      <c r="ALF580" s="35"/>
      <c r="ALG580" s="35"/>
      <c r="ALH580" s="21">
        <f t="shared" si="1259"/>
        <v>0</v>
      </c>
      <c r="ALI580" s="21">
        <f t="shared" si="1259"/>
        <v>0</v>
      </c>
      <c r="ALJ580" s="21">
        <f t="shared" si="1259"/>
        <v>0</v>
      </c>
      <c r="ALK580" s="23"/>
      <c r="ALL580" s="23"/>
      <c r="ALM580" s="23"/>
      <c r="ALN580" s="35"/>
      <c r="ALO580" s="35"/>
      <c r="ALP580" s="35"/>
      <c r="ALQ580" s="21">
        <f t="shared" ref="ALQ580:ALQ588" si="1557">$I580*ALK580</f>
        <v>0</v>
      </c>
      <c r="ALR580" s="21">
        <f t="shared" ref="ALR580:ALR588" si="1558">$J580*ALL580</f>
        <v>0</v>
      </c>
      <c r="ALS580" s="21">
        <f t="shared" ref="ALS580:ALS588" si="1559">$K580*ALM580</f>
        <v>0</v>
      </c>
      <c r="ALT580" s="35"/>
      <c r="ALU580" s="35"/>
      <c r="ALV580" s="35"/>
      <c r="ALW580" s="21">
        <f t="shared" ref="ALW580:ALW588" si="1560">$I580*ALW$591</f>
        <v>9804.32</v>
      </c>
      <c r="ALX580" s="21">
        <f t="shared" ref="ALX580:ALX588" si="1561">$J580*ALX$591</f>
        <v>8143.36</v>
      </c>
      <c r="ALY580" s="21">
        <f t="shared" ref="ALY580:ALY588" si="1562">$K580*ALY$591</f>
        <v>7583.62</v>
      </c>
      <c r="ALZ580" s="35"/>
      <c r="AMA580" s="35"/>
      <c r="AMB580" s="35"/>
      <c r="AMC580" s="21">
        <f t="shared" si="1260"/>
        <v>0</v>
      </c>
      <c r="AMD580" s="21">
        <f t="shared" si="1260"/>
        <v>0</v>
      </c>
      <c r="AME580" s="21">
        <f t="shared" si="1260"/>
        <v>0</v>
      </c>
      <c r="AMF580" s="23"/>
      <c r="AMG580" s="23">
        <v>1</v>
      </c>
      <c r="AMH580" s="23">
        <v>1</v>
      </c>
      <c r="AMI580" s="35"/>
      <c r="AMJ580" s="35"/>
      <c r="AMK580" s="35"/>
      <c r="AML580" s="21">
        <f t="shared" ref="AML580:AML588" si="1563">$I580*AMF580</f>
        <v>0</v>
      </c>
      <c r="AMM580" s="21">
        <f t="shared" ref="AMM580:AMM588" si="1564">$J580*AMG580</f>
        <v>17633.79</v>
      </c>
      <c r="AMN580" s="21">
        <f t="shared" ref="AMN580:AMN588" si="1565">$K580*AMH580</f>
        <v>17633.79</v>
      </c>
      <c r="AMO580" s="35"/>
      <c r="AMP580" s="35"/>
      <c r="AMQ580" s="35"/>
      <c r="AMR580" s="21">
        <f t="shared" ref="AMR580:AMR588" si="1566">$I580*AMR$591</f>
        <v>7748.37</v>
      </c>
      <c r="AMS580" s="21">
        <f t="shared" ref="AMS580:AMS588" si="1567">$J580*AMS$591</f>
        <v>6881.84</v>
      </c>
      <c r="AMT580" s="21">
        <f t="shared" ref="AMT580:AMT588" si="1568">$K580*AMT$591</f>
        <v>6427.46</v>
      </c>
      <c r="AMU580" s="35"/>
      <c r="AMV580" s="35"/>
      <c r="AMW580" s="35"/>
      <c r="AMX580" s="21">
        <f t="shared" si="1261"/>
        <v>0</v>
      </c>
      <c r="AMY580" s="21">
        <f t="shared" si="1261"/>
        <v>6881.84</v>
      </c>
      <c r="AMZ580" s="21">
        <f t="shared" si="1261"/>
        <v>6427.46</v>
      </c>
      <c r="ANA580" s="23"/>
      <c r="ANB580" s="23"/>
      <c r="ANC580" s="23"/>
      <c r="AND580" s="35"/>
      <c r="ANE580" s="35"/>
      <c r="ANF580" s="35"/>
      <c r="ANG580" s="21">
        <f t="shared" ref="ANG580:ANG588" si="1569">$I580*ANA580</f>
        <v>0</v>
      </c>
      <c r="ANH580" s="21">
        <f t="shared" ref="ANH580:ANH588" si="1570">$J580*ANB580</f>
        <v>0</v>
      </c>
      <c r="ANI580" s="21">
        <f t="shared" ref="ANI580:ANI588" si="1571">$K580*ANC580</f>
        <v>0</v>
      </c>
      <c r="ANJ580" s="35"/>
      <c r="ANK580" s="35"/>
      <c r="ANL580" s="35"/>
      <c r="ANM580" s="21">
        <f t="shared" ref="ANM580:ANM588" si="1572">$I580*ANM$591</f>
        <v>13689.44</v>
      </c>
      <c r="ANN580" s="21">
        <f t="shared" ref="ANN580:ANN588" si="1573">$J580*ANN$591</f>
        <v>17750.939999999999</v>
      </c>
      <c r="ANO580" s="21">
        <f t="shared" ref="ANO580:ANO588" si="1574">$K580*ANO$591</f>
        <v>17060.55</v>
      </c>
      <c r="ANP580" s="35"/>
      <c r="ANQ580" s="35"/>
      <c r="ANR580" s="35"/>
      <c r="ANS580" s="21">
        <f t="shared" si="1262"/>
        <v>0</v>
      </c>
      <c r="ANT580" s="21">
        <f t="shared" si="1262"/>
        <v>0</v>
      </c>
      <c r="ANU580" s="21">
        <f t="shared" si="1262"/>
        <v>0</v>
      </c>
      <c r="ANV580" s="23"/>
      <c r="ANW580" s="23"/>
      <c r="ANX580" s="23"/>
      <c r="ANY580" s="35"/>
      <c r="ANZ580" s="35"/>
      <c r="AOA580" s="35"/>
      <c r="AOB580" s="21">
        <f t="shared" ref="AOB580:AOB588" si="1575">$I580*ANV580</f>
        <v>0</v>
      </c>
      <c r="AOC580" s="21">
        <f t="shared" ref="AOC580:AOC588" si="1576">$J580*ANW580</f>
        <v>0</v>
      </c>
      <c r="AOD580" s="21">
        <f t="shared" ref="AOD580:AOD588" si="1577">$K580*ANX580</f>
        <v>0</v>
      </c>
      <c r="AOE580" s="35"/>
      <c r="AOF580" s="35"/>
      <c r="AOG580" s="35"/>
      <c r="AOH580" s="21">
        <f t="shared" ref="AOH580:AOH588" si="1578">$I580*AOH$591</f>
        <v>6379.07</v>
      </c>
      <c r="AOI580" s="21">
        <f t="shared" ref="AOI580:AOI588" si="1579">$J580*AOI$591</f>
        <v>7084.3</v>
      </c>
      <c r="AOJ580" s="21">
        <f t="shared" ref="AOJ580:AOJ588" si="1580">$K580*AOJ$591</f>
        <v>6624.66</v>
      </c>
      <c r="AOK580" s="35"/>
      <c r="AOL580" s="35"/>
      <c r="AOM580" s="35"/>
      <c r="AON580" s="21">
        <f t="shared" si="1263"/>
        <v>0</v>
      </c>
      <c r="AOO580" s="21">
        <f t="shared" si="1263"/>
        <v>0</v>
      </c>
      <c r="AOP580" s="21">
        <f t="shared" si="1263"/>
        <v>0</v>
      </c>
      <c r="AOQ580" s="23"/>
      <c r="AOR580" s="23"/>
      <c r="AOS580" s="23"/>
      <c r="AOT580" s="35"/>
      <c r="AOU580" s="35"/>
      <c r="AOV580" s="35"/>
      <c r="AOW580" s="21">
        <f t="shared" ref="AOW580:AOW588" si="1581">$I580*AOQ580</f>
        <v>0</v>
      </c>
      <c r="AOX580" s="21">
        <f t="shared" ref="AOX580:AOX588" si="1582">$J580*AOR580</f>
        <v>0</v>
      </c>
      <c r="AOY580" s="21">
        <f t="shared" ref="AOY580:AOY588" si="1583">$K580*AOS580</f>
        <v>0</v>
      </c>
      <c r="AOZ580" s="35"/>
      <c r="APA580" s="35"/>
      <c r="APB580" s="35"/>
      <c r="APC580" s="21">
        <f t="shared" ref="APC580:APC588" si="1584">$I580*APC$591</f>
        <v>9262.7199999999993</v>
      </c>
      <c r="APD580" s="21">
        <f t="shared" ref="APD580:APD588" si="1585">$J580*APD$591</f>
        <v>7948.5</v>
      </c>
      <c r="APE580" s="21">
        <f t="shared" ref="APE580:APE588" si="1586">$K580*APE$591</f>
        <v>7367.44</v>
      </c>
      <c r="APF580" s="35"/>
      <c r="APG580" s="35"/>
      <c r="APH580" s="35"/>
      <c r="API580" s="21">
        <f t="shared" si="1264"/>
        <v>0</v>
      </c>
      <c r="APJ580" s="21">
        <f t="shared" si="1264"/>
        <v>0</v>
      </c>
      <c r="APK580" s="21">
        <f t="shared" si="1264"/>
        <v>0</v>
      </c>
      <c r="APL580" s="23"/>
      <c r="APM580" s="23"/>
      <c r="APN580" s="23"/>
      <c r="APO580" s="35"/>
      <c r="APP580" s="35"/>
      <c r="APQ580" s="35"/>
      <c r="APR580" s="21">
        <f t="shared" ref="APR580:APR588" si="1587">$I580*APL580</f>
        <v>0</v>
      </c>
      <c r="APS580" s="21">
        <f t="shared" ref="APS580:APS588" si="1588">$J580*APM580</f>
        <v>0</v>
      </c>
      <c r="APT580" s="21">
        <f t="shared" ref="APT580:APT588" si="1589">$K580*APN580</f>
        <v>0</v>
      </c>
      <c r="APU580" s="35"/>
      <c r="APV580" s="35"/>
      <c r="APW580" s="35"/>
      <c r="APX580" s="21">
        <f t="shared" ref="APX580:APX588" si="1590">$I580*APX$591</f>
        <v>8100.48</v>
      </c>
      <c r="APY580" s="21">
        <f t="shared" ref="APY580:APY588" si="1591">$J580*APY$591</f>
        <v>7124.3</v>
      </c>
      <c r="APZ580" s="21">
        <f t="shared" ref="APZ580:APZ588" si="1592">$K580*APZ$591</f>
        <v>6663.79</v>
      </c>
      <c r="AQA580" s="35"/>
      <c r="AQB580" s="35"/>
      <c r="AQC580" s="35"/>
      <c r="AQD580" s="21">
        <f t="shared" si="1265"/>
        <v>0</v>
      </c>
      <c r="AQE580" s="21">
        <f t="shared" si="1265"/>
        <v>0</v>
      </c>
      <c r="AQF580" s="21">
        <f t="shared" si="1265"/>
        <v>0</v>
      </c>
      <c r="AQG580" s="23"/>
      <c r="AQH580" s="23"/>
      <c r="AQI580" s="23"/>
      <c r="AQJ580" s="35"/>
      <c r="AQK580" s="35"/>
      <c r="AQL580" s="35"/>
      <c r="AQM580" s="21">
        <f t="shared" ref="AQM580:AQM588" si="1593">$I580*AQG580</f>
        <v>0</v>
      </c>
      <c r="AQN580" s="21">
        <f t="shared" ref="AQN580:AQN588" si="1594">$J580*AQH580</f>
        <v>0</v>
      </c>
      <c r="AQO580" s="21">
        <f t="shared" ref="AQO580:AQO588" si="1595">$K580*AQI580</f>
        <v>0</v>
      </c>
      <c r="AQP580" s="35"/>
      <c r="AQQ580" s="35"/>
      <c r="AQR580" s="35"/>
      <c r="AQS580" s="21">
        <f t="shared" ref="AQS580:AQS588" si="1596">$I580*AQS$591</f>
        <v>6499.58</v>
      </c>
      <c r="AQT580" s="21">
        <f t="shared" ref="AQT580:AQT588" si="1597">$J580*AQT$591</f>
        <v>6678.08</v>
      </c>
      <c r="AQU580" s="21">
        <f t="shared" ref="AQU580:AQU588" si="1598">$K580*AQU$591</f>
        <v>6303.66</v>
      </c>
      <c r="AQV580" s="35"/>
      <c r="AQW580" s="35"/>
      <c r="AQX580" s="35"/>
      <c r="AQY580" s="21">
        <f t="shared" si="1266"/>
        <v>0</v>
      </c>
      <c r="AQZ580" s="21">
        <f t="shared" si="1266"/>
        <v>0</v>
      </c>
      <c r="ARA580" s="21">
        <f t="shared" si="1266"/>
        <v>0</v>
      </c>
      <c r="ARB580" s="23"/>
      <c r="ARC580" s="23">
        <v>1</v>
      </c>
      <c r="ARD580" s="23">
        <v>1</v>
      </c>
      <c r="ARE580" s="35"/>
      <c r="ARF580" s="35"/>
      <c r="ARG580" s="35"/>
      <c r="ARH580" s="21">
        <f t="shared" ref="ARH580:ARH588" si="1599">$I580*ARB580</f>
        <v>0</v>
      </c>
      <c r="ARI580" s="21">
        <f t="shared" ref="ARI580:ARI588" si="1600">$J580*ARC580</f>
        <v>17633.79</v>
      </c>
      <c r="ARJ580" s="21">
        <f t="shared" ref="ARJ580:ARJ588" si="1601">$K580*ARD580</f>
        <v>17633.79</v>
      </c>
      <c r="ARK580" s="35"/>
      <c r="ARL580" s="35"/>
      <c r="ARM580" s="35"/>
      <c r="ARN580" s="21">
        <f t="shared" ref="ARN580:ARN588" si="1602">$I580*ARN$591</f>
        <v>8982.0300000000007</v>
      </c>
      <c r="ARO580" s="21">
        <f t="shared" ref="ARO580:ARO588" si="1603">$J580*ARO$591</f>
        <v>6511.9</v>
      </c>
      <c r="ARP580" s="21">
        <f t="shared" ref="ARP580:ARP588" si="1604">$K580*ARP$591</f>
        <v>6067.3</v>
      </c>
      <c r="ARQ580" s="35"/>
      <c r="ARR580" s="35"/>
      <c r="ARS580" s="35"/>
      <c r="ART580" s="21">
        <f t="shared" si="1267"/>
        <v>0</v>
      </c>
      <c r="ARU580" s="21">
        <f t="shared" si="1267"/>
        <v>6511.9</v>
      </c>
      <c r="ARV580" s="21">
        <f t="shared" si="1267"/>
        <v>6067.3</v>
      </c>
      <c r="ARW580" s="23">
        <v>1</v>
      </c>
      <c r="ARX580" s="23"/>
      <c r="ARY580" s="23"/>
      <c r="ARZ580" s="35"/>
      <c r="ASA580" s="35"/>
      <c r="ASB580" s="35"/>
      <c r="ASC580" s="21">
        <f t="shared" ref="ASC580:ASC588" si="1605">$I580*ARW580</f>
        <v>17633.79</v>
      </c>
      <c r="ASD580" s="21">
        <f t="shared" ref="ASD580:ASD588" si="1606">$J580*ARX580</f>
        <v>0</v>
      </c>
      <c r="ASE580" s="21">
        <f t="shared" ref="ASE580:ASE588" si="1607">$K580*ARY580</f>
        <v>0</v>
      </c>
      <c r="ASF580" s="35"/>
      <c r="ASG580" s="35"/>
      <c r="ASH580" s="35"/>
      <c r="ASI580" s="21">
        <f t="shared" ref="ASI580:ASI588" si="1608">$I580*ASI$591</f>
        <v>6836.39</v>
      </c>
      <c r="ASJ580" s="21">
        <f t="shared" ref="ASJ580:ASJ588" si="1609">$J580*ASJ$591</f>
        <v>7362.02</v>
      </c>
      <c r="ASK580" s="21">
        <f t="shared" ref="ASK580:ASK588" si="1610">$K580*ASK$591</f>
        <v>6805.23</v>
      </c>
      <c r="ASL580" s="35"/>
      <c r="ASM580" s="35"/>
      <c r="ASN580" s="35"/>
      <c r="ASO580" s="21">
        <f t="shared" si="1268"/>
        <v>6836.39</v>
      </c>
      <c r="ASP580" s="21">
        <f t="shared" si="1268"/>
        <v>0</v>
      </c>
      <c r="ASQ580" s="21">
        <f t="shared" si="1268"/>
        <v>0</v>
      </c>
      <c r="ASR580" s="23"/>
      <c r="ASS580" s="23"/>
      <c r="AST580" s="23"/>
      <c r="ASU580" s="35"/>
      <c r="ASV580" s="35"/>
      <c r="ASW580" s="35"/>
      <c r="ASX580" s="21">
        <f t="shared" ref="ASX580:ASX588" si="1611">$I580*ASR580</f>
        <v>0</v>
      </c>
      <c r="ASY580" s="21">
        <f t="shared" ref="ASY580:ASY588" si="1612">$J580*ASS580</f>
        <v>0</v>
      </c>
      <c r="ASZ580" s="21">
        <f t="shared" ref="ASZ580:ASZ588" si="1613">$K580*AST580</f>
        <v>0</v>
      </c>
      <c r="ATA580" s="35"/>
      <c r="ATB580" s="35"/>
      <c r="ATC580" s="35"/>
      <c r="ATD580" s="21">
        <f t="shared" ref="ATD580:ATD588" si="1614">$I580*ATD$591</f>
        <v>7048.58</v>
      </c>
      <c r="ATE580" s="21">
        <f t="shared" ref="ATE580:ATE588" si="1615">$J580*ATE$591</f>
        <v>6285.55</v>
      </c>
      <c r="ATF580" s="21">
        <f t="shared" ref="ATF580:ATF588" si="1616">$K580*ATF$591</f>
        <v>5867.87</v>
      </c>
      <c r="ATG580" s="35"/>
      <c r="ATH580" s="35"/>
      <c r="ATI580" s="35"/>
      <c r="ATJ580" s="21">
        <f t="shared" si="1269"/>
        <v>0</v>
      </c>
      <c r="ATK580" s="21">
        <f t="shared" si="1269"/>
        <v>0</v>
      </c>
      <c r="ATL580" s="21">
        <f t="shared" si="1269"/>
        <v>0</v>
      </c>
      <c r="ATM580" s="23"/>
      <c r="ATN580" s="23"/>
      <c r="ATO580" s="23"/>
      <c r="ATP580" s="35"/>
      <c r="ATQ580" s="35"/>
      <c r="ATR580" s="35"/>
      <c r="ATS580" s="21">
        <f t="shared" ref="ATS580:ATS588" si="1617">$I580*ATM580</f>
        <v>0</v>
      </c>
      <c r="ATT580" s="21">
        <f t="shared" ref="ATT580:ATT588" si="1618">$J580*ATN580</f>
        <v>0</v>
      </c>
      <c r="ATU580" s="21">
        <f t="shared" ref="ATU580:ATU588" si="1619">$K580*ATO580</f>
        <v>0</v>
      </c>
      <c r="ATV580" s="35"/>
      <c r="ATW580" s="35"/>
      <c r="ATX580" s="35"/>
      <c r="ATY580" s="21">
        <f t="shared" ref="ATY580:ATY588" si="1620">$I580*ATY$591</f>
        <v>7475.96</v>
      </c>
      <c r="ATZ580" s="21">
        <f t="shared" ref="ATZ580:ATZ588" si="1621">$J580*ATZ$591</f>
        <v>7119.36</v>
      </c>
      <c r="AUA580" s="21">
        <f t="shared" ref="AUA580:AUA588" si="1622">$K580*AUA$591</f>
        <v>6582.71</v>
      </c>
      <c r="AUB580" s="35"/>
      <c r="AUC580" s="35"/>
      <c r="AUD580" s="35"/>
      <c r="AUE580" s="21">
        <f t="shared" si="1270"/>
        <v>0</v>
      </c>
      <c r="AUF580" s="21">
        <f t="shared" si="1270"/>
        <v>0</v>
      </c>
      <c r="AUG580" s="21">
        <f t="shared" si="1270"/>
        <v>0</v>
      </c>
      <c r="AUH580" s="23"/>
      <c r="AUI580" s="23">
        <v>1</v>
      </c>
      <c r="AUJ580" s="23">
        <v>1</v>
      </c>
      <c r="AUK580" s="35"/>
      <c r="AUL580" s="35"/>
      <c r="AUM580" s="35"/>
      <c r="AUN580" s="21">
        <f t="shared" ref="AUN580:AUN588" si="1623">$I580*AUH580</f>
        <v>0</v>
      </c>
      <c r="AUO580" s="21">
        <f t="shared" ref="AUO580:AUO588" si="1624">$J580*AUI580</f>
        <v>17633.79</v>
      </c>
      <c r="AUP580" s="21">
        <f t="shared" ref="AUP580:AUP588" si="1625">$K580*AUJ580</f>
        <v>17633.79</v>
      </c>
      <c r="AUQ580" s="35"/>
      <c r="AUR580" s="35"/>
      <c r="AUS580" s="35"/>
      <c r="AUT580" s="21">
        <f t="shared" ref="AUT580:AUT588" si="1626">$I580*AUT$591</f>
        <v>7158.11</v>
      </c>
      <c r="AUU580" s="21">
        <f t="shared" ref="AUU580:AUU588" si="1627">$J580*AUU$591</f>
        <v>7139.06</v>
      </c>
      <c r="AUV580" s="21">
        <f t="shared" ref="AUV580:AUV588" si="1628">$K580*AUV$591</f>
        <v>6665.53</v>
      </c>
      <c r="AUW580" s="35"/>
      <c r="AUX580" s="35"/>
      <c r="AUY580" s="35"/>
      <c r="AUZ580" s="21">
        <f t="shared" si="1271"/>
        <v>0</v>
      </c>
      <c r="AVA580" s="21">
        <f t="shared" si="1271"/>
        <v>7139.06</v>
      </c>
      <c r="AVB580" s="21">
        <f t="shared" si="1271"/>
        <v>6665.53</v>
      </c>
      <c r="AVC580" s="41">
        <f t="shared" si="1272"/>
        <v>4</v>
      </c>
      <c r="AVD580" s="41">
        <f t="shared" si="1272"/>
        <v>4</v>
      </c>
      <c r="AVE580" s="41">
        <f t="shared" si="1272"/>
        <v>4</v>
      </c>
      <c r="AVF580" s="21">
        <f t="shared" si="1272"/>
        <v>0</v>
      </c>
      <c r="AVG580" s="21">
        <f t="shared" si="1272"/>
        <v>0</v>
      </c>
      <c r="AVH580" s="21">
        <f t="shared" si="1272"/>
        <v>0</v>
      </c>
      <c r="AVI580" s="21">
        <f t="shared" si="1272"/>
        <v>70535.16</v>
      </c>
      <c r="AVJ580" s="21">
        <f t="shared" si="1272"/>
        <v>70535.16</v>
      </c>
      <c r="AVK580" s="21">
        <f t="shared" si="1272"/>
        <v>70535.16</v>
      </c>
      <c r="AVL580" s="35"/>
      <c r="AVM580" s="35"/>
      <c r="AVN580" s="35"/>
      <c r="AVO580" s="21"/>
      <c r="AVP580" s="21"/>
      <c r="AVQ580" s="21"/>
      <c r="AVR580" s="21">
        <f t="shared" si="1273"/>
        <v>0</v>
      </c>
      <c r="AVS580" s="21">
        <f t="shared" si="1273"/>
        <v>0</v>
      </c>
      <c r="AVT580" s="21">
        <f t="shared" si="1273"/>
        <v>0</v>
      </c>
      <c r="AVU580" s="21">
        <f t="shared" si="1273"/>
        <v>31345.040000000001</v>
      </c>
      <c r="AVV580" s="21">
        <f t="shared" si="1273"/>
        <v>27066.49</v>
      </c>
      <c r="AVW580" s="21">
        <f t="shared" si="1273"/>
        <v>25348.69</v>
      </c>
    </row>
    <row r="581" spans="1:1271" ht="24">
      <c r="A581" s="8" t="s">
        <v>181</v>
      </c>
      <c r="B581" s="8" t="s">
        <v>87</v>
      </c>
      <c r="C581" s="5"/>
      <c r="D581" s="113"/>
      <c r="E581" s="96"/>
      <c r="F581" s="29"/>
      <c r="G581" s="29"/>
      <c r="H581" s="29"/>
      <c r="I581" s="21">
        <f t="shared" si="1274"/>
        <v>17633.79</v>
      </c>
      <c r="J581" s="21">
        <f t="shared" si="1274"/>
        <v>17633.79</v>
      </c>
      <c r="K581" s="21">
        <f t="shared" si="1274"/>
        <v>17633.79</v>
      </c>
      <c r="L581" s="23"/>
      <c r="M581" s="23"/>
      <c r="N581" s="23"/>
      <c r="O581" s="35"/>
      <c r="P581" s="35"/>
      <c r="Q581" s="35"/>
      <c r="R581" s="21">
        <f t="shared" si="1275"/>
        <v>0</v>
      </c>
      <c r="S581" s="21">
        <f t="shared" si="1276"/>
        <v>0</v>
      </c>
      <c r="T581" s="21">
        <f t="shared" si="1277"/>
        <v>0</v>
      </c>
      <c r="U581" s="35"/>
      <c r="V581" s="35"/>
      <c r="W581" s="35"/>
      <c r="X581" s="21">
        <f t="shared" si="1278"/>
        <v>5004.7700000000004</v>
      </c>
      <c r="Y581" s="21">
        <f t="shared" si="1279"/>
        <v>8316.15</v>
      </c>
      <c r="Z581" s="21">
        <f t="shared" si="1280"/>
        <v>7676.05</v>
      </c>
      <c r="AA581" s="35"/>
      <c r="AB581" s="35"/>
      <c r="AC581" s="35"/>
      <c r="AD581" s="21">
        <f t="shared" si="1213"/>
        <v>0</v>
      </c>
      <c r="AE581" s="21">
        <f t="shared" si="1213"/>
        <v>0</v>
      </c>
      <c r="AF581" s="21">
        <f t="shared" si="1213"/>
        <v>0</v>
      </c>
      <c r="AG581" s="23"/>
      <c r="AH581" s="23"/>
      <c r="AI581" s="23"/>
      <c r="AJ581" s="35"/>
      <c r="AK581" s="35"/>
      <c r="AL581" s="35"/>
      <c r="AM581" s="21">
        <f t="shared" si="1281"/>
        <v>0</v>
      </c>
      <c r="AN581" s="21">
        <f t="shared" si="1282"/>
        <v>0</v>
      </c>
      <c r="AO581" s="21">
        <f t="shared" si="1283"/>
        <v>0</v>
      </c>
      <c r="AP581" s="35"/>
      <c r="AQ581" s="35"/>
      <c r="AR581" s="35"/>
      <c r="AS581" s="21">
        <f t="shared" si="1284"/>
        <v>7792.8</v>
      </c>
      <c r="AT581" s="21">
        <f t="shared" si="1285"/>
        <v>7743.26</v>
      </c>
      <c r="AU581" s="21">
        <f t="shared" si="1286"/>
        <v>7320.49</v>
      </c>
      <c r="AV581" s="35"/>
      <c r="AW581" s="35"/>
      <c r="AX581" s="35"/>
      <c r="AY581" s="21">
        <f t="shared" si="1214"/>
        <v>0</v>
      </c>
      <c r="AZ581" s="21">
        <f t="shared" si="1214"/>
        <v>0</v>
      </c>
      <c r="BA581" s="21">
        <f t="shared" si="1214"/>
        <v>0</v>
      </c>
      <c r="BB581" s="23"/>
      <c r="BC581" s="23"/>
      <c r="BD581" s="23"/>
      <c r="BE581" s="35"/>
      <c r="BF581" s="35"/>
      <c r="BG581" s="35"/>
      <c r="BH581" s="21">
        <f t="shared" si="1287"/>
        <v>0</v>
      </c>
      <c r="BI581" s="21">
        <f t="shared" si="1288"/>
        <v>0</v>
      </c>
      <c r="BJ581" s="21">
        <f t="shared" si="1289"/>
        <v>0</v>
      </c>
      <c r="BK581" s="35"/>
      <c r="BL581" s="35"/>
      <c r="BM581" s="35"/>
      <c r="BN581" s="21">
        <f t="shared" si="1290"/>
        <v>6519.12</v>
      </c>
      <c r="BO581" s="21">
        <f t="shared" si="1291"/>
        <v>7606.71</v>
      </c>
      <c r="BP581" s="21">
        <f t="shared" si="1292"/>
        <v>6980.67</v>
      </c>
      <c r="BQ581" s="35"/>
      <c r="BR581" s="35"/>
      <c r="BS581" s="35"/>
      <c r="BT581" s="21">
        <f t="shared" si="1215"/>
        <v>0</v>
      </c>
      <c r="BU581" s="21">
        <f t="shared" si="1215"/>
        <v>0</v>
      </c>
      <c r="BV581" s="21">
        <f t="shared" si="1215"/>
        <v>0</v>
      </c>
      <c r="BW581" s="23"/>
      <c r="BX581" s="23"/>
      <c r="BY581" s="23"/>
      <c r="BZ581" s="35"/>
      <c r="CA581" s="35"/>
      <c r="CB581" s="35"/>
      <c r="CC581" s="21">
        <f t="shared" si="1293"/>
        <v>0</v>
      </c>
      <c r="CD581" s="21">
        <f t="shared" si="1294"/>
        <v>0</v>
      </c>
      <c r="CE581" s="21">
        <f t="shared" si="1295"/>
        <v>0</v>
      </c>
      <c r="CF581" s="35"/>
      <c r="CG581" s="35"/>
      <c r="CH581" s="35"/>
      <c r="CI581" s="21">
        <f t="shared" si="1296"/>
        <v>10218.36</v>
      </c>
      <c r="CJ581" s="21">
        <f t="shared" si="1297"/>
        <v>8650.11</v>
      </c>
      <c r="CK581" s="21">
        <f t="shared" si="1298"/>
        <v>27710.19</v>
      </c>
      <c r="CL581" s="35"/>
      <c r="CM581" s="35"/>
      <c r="CN581" s="35"/>
      <c r="CO581" s="21">
        <f t="shared" si="1216"/>
        <v>0</v>
      </c>
      <c r="CP581" s="21">
        <f t="shared" si="1216"/>
        <v>0</v>
      </c>
      <c r="CQ581" s="21">
        <f t="shared" si="1216"/>
        <v>0</v>
      </c>
      <c r="CR581" s="23"/>
      <c r="CS581" s="23"/>
      <c r="CT581" s="23"/>
      <c r="CU581" s="35"/>
      <c r="CV581" s="35"/>
      <c r="CW581" s="35"/>
      <c r="CX581" s="21">
        <f t="shared" si="1299"/>
        <v>0</v>
      </c>
      <c r="CY581" s="21">
        <f t="shared" si="1300"/>
        <v>0</v>
      </c>
      <c r="CZ581" s="21">
        <f t="shared" si="1301"/>
        <v>0</v>
      </c>
      <c r="DA581" s="35"/>
      <c r="DB581" s="35"/>
      <c r="DC581" s="35"/>
      <c r="DD581" s="21">
        <f t="shared" si="1302"/>
        <v>9210.68</v>
      </c>
      <c r="DE581" s="21">
        <f t="shared" si="1303"/>
        <v>9010.51</v>
      </c>
      <c r="DF581" s="21">
        <f t="shared" si="1304"/>
        <v>8474.76</v>
      </c>
      <c r="DG581" s="35"/>
      <c r="DH581" s="35"/>
      <c r="DI581" s="35"/>
      <c r="DJ581" s="21">
        <f t="shared" si="1217"/>
        <v>0</v>
      </c>
      <c r="DK581" s="21">
        <f t="shared" si="1217"/>
        <v>0</v>
      </c>
      <c r="DL581" s="21">
        <f t="shared" si="1217"/>
        <v>0</v>
      </c>
      <c r="DM581" s="23"/>
      <c r="DN581" s="23"/>
      <c r="DO581" s="23"/>
      <c r="DP581" s="35"/>
      <c r="DQ581" s="35"/>
      <c r="DR581" s="35"/>
      <c r="DS581" s="21">
        <f t="shared" si="1305"/>
        <v>0</v>
      </c>
      <c r="DT581" s="21">
        <f t="shared" si="1306"/>
        <v>0</v>
      </c>
      <c r="DU581" s="21">
        <f t="shared" si="1307"/>
        <v>0</v>
      </c>
      <c r="DV581" s="35"/>
      <c r="DW581" s="35"/>
      <c r="DX581" s="35"/>
      <c r="DY581" s="21">
        <f t="shared" si="1308"/>
        <v>9763.0300000000007</v>
      </c>
      <c r="DZ581" s="21">
        <f t="shared" si="1309"/>
        <v>9606.6</v>
      </c>
      <c r="EA581" s="21">
        <f t="shared" si="1310"/>
        <v>9103.01</v>
      </c>
      <c r="EB581" s="35"/>
      <c r="EC581" s="35"/>
      <c r="ED581" s="35"/>
      <c r="EE581" s="21">
        <f t="shared" si="1218"/>
        <v>0</v>
      </c>
      <c r="EF581" s="21">
        <f t="shared" si="1218"/>
        <v>0</v>
      </c>
      <c r="EG581" s="21">
        <f t="shared" si="1218"/>
        <v>0</v>
      </c>
      <c r="EH581" s="23"/>
      <c r="EI581" s="23"/>
      <c r="EJ581" s="23"/>
      <c r="EK581" s="35"/>
      <c r="EL581" s="35"/>
      <c r="EM581" s="35"/>
      <c r="EN581" s="21">
        <f t="shared" si="1311"/>
        <v>0</v>
      </c>
      <c r="EO581" s="21">
        <f t="shared" si="1312"/>
        <v>0</v>
      </c>
      <c r="EP581" s="21">
        <f t="shared" si="1313"/>
        <v>0</v>
      </c>
      <c r="EQ581" s="35"/>
      <c r="ER581" s="35"/>
      <c r="ES581" s="35"/>
      <c r="ET581" s="21">
        <f t="shared" si="1314"/>
        <v>0</v>
      </c>
      <c r="EU581" s="21">
        <f t="shared" si="1315"/>
        <v>0</v>
      </c>
      <c r="EV581" s="21">
        <f t="shared" si="1316"/>
        <v>0</v>
      </c>
      <c r="EW581" s="35"/>
      <c r="EX581" s="35"/>
      <c r="EY581" s="35"/>
      <c r="EZ581" s="21">
        <f t="shared" si="1219"/>
        <v>0</v>
      </c>
      <c r="FA581" s="21">
        <f t="shared" si="1219"/>
        <v>0</v>
      </c>
      <c r="FB581" s="21">
        <f t="shared" si="1219"/>
        <v>0</v>
      </c>
      <c r="FC581" s="23"/>
      <c r="FD581" s="23"/>
      <c r="FE581" s="23"/>
      <c r="FF581" s="35"/>
      <c r="FG581" s="35"/>
      <c r="FH581" s="35"/>
      <c r="FI581" s="21">
        <f t="shared" si="1317"/>
        <v>0</v>
      </c>
      <c r="FJ581" s="21">
        <f t="shared" si="1318"/>
        <v>0</v>
      </c>
      <c r="FK581" s="21">
        <f t="shared" si="1319"/>
        <v>0</v>
      </c>
      <c r="FL581" s="35"/>
      <c r="FM581" s="35"/>
      <c r="FN581" s="35"/>
      <c r="FO581" s="21">
        <f t="shared" si="1320"/>
        <v>7998.89</v>
      </c>
      <c r="FP581" s="21">
        <f t="shared" si="1321"/>
        <v>7215.77</v>
      </c>
      <c r="FQ581" s="21">
        <f t="shared" si="1322"/>
        <v>6847.24</v>
      </c>
      <c r="FR581" s="35"/>
      <c r="FS581" s="35"/>
      <c r="FT581" s="35"/>
      <c r="FU581" s="21">
        <f t="shared" si="1220"/>
        <v>0</v>
      </c>
      <c r="FV581" s="21">
        <f t="shared" si="1220"/>
        <v>0</v>
      </c>
      <c r="FW581" s="21">
        <f t="shared" si="1220"/>
        <v>0</v>
      </c>
      <c r="FX581" s="23"/>
      <c r="FY581" s="23"/>
      <c r="FZ581" s="23"/>
      <c r="GA581" s="35"/>
      <c r="GB581" s="35"/>
      <c r="GC581" s="35"/>
      <c r="GD581" s="21">
        <f t="shared" si="1323"/>
        <v>0</v>
      </c>
      <c r="GE581" s="21">
        <f t="shared" si="1324"/>
        <v>0</v>
      </c>
      <c r="GF581" s="21">
        <f t="shared" si="1325"/>
        <v>0</v>
      </c>
      <c r="GG581" s="35"/>
      <c r="GH581" s="35"/>
      <c r="GI581" s="35"/>
      <c r="GJ581" s="21">
        <f t="shared" si="1326"/>
        <v>0</v>
      </c>
      <c r="GK581" s="21">
        <f t="shared" si="1327"/>
        <v>0</v>
      </c>
      <c r="GL581" s="21">
        <f t="shared" si="1328"/>
        <v>0</v>
      </c>
      <c r="GM581" s="35"/>
      <c r="GN581" s="35"/>
      <c r="GO581" s="35"/>
      <c r="GP581" s="21">
        <f t="shared" si="1221"/>
        <v>0</v>
      </c>
      <c r="GQ581" s="21">
        <f t="shared" si="1221"/>
        <v>0</v>
      </c>
      <c r="GR581" s="21">
        <f t="shared" si="1221"/>
        <v>0</v>
      </c>
      <c r="GS581" s="23"/>
      <c r="GT581" s="23"/>
      <c r="GU581" s="23"/>
      <c r="GV581" s="35"/>
      <c r="GW581" s="35"/>
      <c r="GX581" s="35"/>
      <c r="GY581" s="21">
        <f t="shared" si="1329"/>
        <v>0</v>
      </c>
      <c r="GZ581" s="21">
        <f t="shared" si="1330"/>
        <v>0</v>
      </c>
      <c r="HA581" s="21">
        <f t="shared" si="1331"/>
        <v>0</v>
      </c>
      <c r="HB581" s="35"/>
      <c r="HC581" s="35"/>
      <c r="HD581" s="35"/>
      <c r="HE581" s="21">
        <f t="shared" si="1332"/>
        <v>8439.14</v>
      </c>
      <c r="HF581" s="21">
        <f t="shared" si="1333"/>
        <v>8294.81</v>
      </c>
      <c r="HG581" s="21">
        <f t="shared" si="1334"/>
        <v>7838.79</v>
      </c>
      <c r="HH581" s="35"/>
      <c r="HI581" s="35"/>
      <c r="HJ581" s="35"/>
      <c r="HK581" s="21">
        <f t="shared" si="1222"/>
        <v>0</v>
      </c>
      <c r="HL581" s="21">
        <f t="shared" si="1222"/>
        <v>0</v>
      </c>
      <c r="HM581" s="21">
        <f t="shared" si="1222"/>
        <v>0</v>
      </c>
      <c r="HN581" s="23"/>
      <c r="HO581" s="23"/>
      <c r="HP581" s="23"/>
      <c r="HQ581" s="35"/>
      <c r="HR581" s="35"/>
      <c r="HS581" s="35"/>
      <c r="HT581" s="21">
        <f t="shared" si="1335"/>
        <v>0</v>
      </c>
      <c r="HU581" s="21">
        <f t="shared" si="1336"/>
        <v>0</v>
      </c>
      <c r="HV581" s="21">
        <f t="shared" si="1337"/>
        <v>0</v>
      </c>
      <c r="HW581" s="35"/>
      <c r="HX581" s="35"/>
      <c r="HY581" s="35"/>
      <c r="HZ581" s="21">
        <f t="shared" si="1338"/>
        <v>10047.58</v>
      </c>
      <c r="IA581" s="21">
        <f t="shared" si="1339"/>
        <v>8061.66</v>
      </c>
      <c r="IB581" s="21">
        <f t="shared" si="1340"/>
        <v>7526.39</v>
      </c>
      <c r="IC581" s="35"/>
      <c r="ID581" s="35"/>
      <c r="IE581" s="35"/>
      <c r="IF581" s="21">
        <f t="shared" si="1223"/>
        <v>0</v>
      </c>
      <c r="IG581" s="21">
        <f t="shared" si="1223"/>
        <v>0</v>
      </c>
      <c r="IH581" s="21">
        <f t="shared" si="1223"/>
        <v>0</v>
      </c>
      <c r="II581" s="23"/>
      <c r="IJ581" s="23"/>
      <c r="IK581" s="23"/>
      <c r="IL581" s="35"/>
      <c r="IM581" s="35"/>
      <c r="IN581" s="35"/>
      <c r="IO581" s="21">
        <f t="shared" si="1341"/>
        <v>0</v>
      </c>
      <c r="IP581" s="21">
        <f t="shared" si="1342"/>
        <v>0</v>
      </c>
      <c r="IQ581" s="21">
        <f t="shared" si="1343"/>
        <v>0</v>
      </c>
      <c r="IR581" s="35"/>
      <c r="IS581" s="35"/>
      <c r="IT581" s="35"/>
      <c r="IU581" s="21">
        <f t="shared" si="1344"/>
        <v>8720.5300000000007</v>
      </c>
      <c r="IV581" s="21">
        <f t="shared" si="1345"/>
        <v>7513.45</v>
      </c>
      <c r="IW581" s="21">
        <f t="shared" si="1346"/>
        <v>7002.24</v>
      </c>
      <c r="IX581" s="35"/>
      <c r="IY581" s="35"/>
      <c r="IZ581" s="35"/>
      <c r="JA581" s="21">
        <f t="shared" si="1224"/>
        <v>0</v>
      </c>
      <c r="JB581" s="21">
        <f t="shared" si="1224"/>
        <v>0</v>
      </c>
      <c r="JC581" s="21">
        <f t="shared" si="1224"/>
        <v>0</v>
      </c>
      <c r="JD581" s="23"/>
      <c r="JE581" s="23"/>
      <c r="JF581" s="23"/>
      <c r="JG581" s="35"/>
      <c r="JH581" s="35"/>
      <c r="JI581" s="35"/>
      <c r="JJ581" s="21">
        <f t="shared" si="1347"/>
        <v>0</v>
      </c>
      <c r="JK581" s="21">
        <f t="shared" si="1348"/>
        <v>0</v>
      </c>
      <c r="JL581" s="21">
        <f t="shared" si="1349"/>
        <v>0</v>
      </c>
      <c r="JM581" s="35"/>
      <c r="JN581" s="35"/>
      <c r="JO581" s="35"/>
      <c r="JP581" s="21">
        <f t="shared" si="1350"/>
        <v>11922.18</v>
      </c>
      <c r="JQ581" s="21">
        <f t="shared" si="1351"/>
        <v>10533.93</v>
      </c>
      <c r="JR581" s="21">
        <f t="shared" si="1352"/>
        <v>10120.43</v>
      </c>
      <c r="JS581" s="35"/>
      <c r="JT581" s="35"/>
      <c r="JU581" s="35"/>
      <c r="JV581" s="21">
        <f t="shared" si="1225"/>
        <v>0</v>
      </c>
      <c r="JW581" s="21">
        <f t="shared" si="1225"/>
        <v>0</v>
      </c>
      <c r="JX581" s="21">
        <f t="shared" si="1225"/>
        <v>0</v>
      </c>
      <c r="JY581" s="23">
        <v>1</v>
      </c>
      <c r="JZ581" s="23"/>
      <c r="KA581" s="23"/>
      <c r="KB581" s="35"/>
      <c r="KC581" s="35"/>
      <c r="KD581" s="35"/>
      <c r="KE581" s="21">
        <f t="shared" si="1353"/>
        <v>17633.79</v>
      </c>
      <c r="KF581" s="21">
        <f t="shared" si="1354"/>
        <v>0</v>
      </c>
      <c r="KG581" s="21">
        <f t="shared" si="1355"/>
        <v>0</v>
      </c>
      <c r="KH581" s="35"/>
      <c r="KI581" s="35"/>
      <c r="KJ581" s="35"/>
      <c r="KK581" s="21">
        <f t="shared" si="1356"/>
        <v>8377.0400000000009</v>
      </c>
      <c r="KL581" s="21">
        <f t="shared" si="1357"/>
        <v>7213.51</v>
      </c>
      <c r="KM581" s="21">
        <f t="shared" si="1358"/>
        <v>6743.5</v>
      </c>
      <c r="KN581" s="35"/>
      <c r="KO581" s="35"/>
      <c r="KP581" s="35"/>
      <c r="KQ581" s="21">
        <f t="shared" si="1226"/>
        <v>8377.0400000000009</v>
      </c>
      <c r="KR581" s="21">
        <f t="shared" si="1226"/>
        <v>0</v>
      </c>
      <c r="KS581" s="21">
        <f t="shared" si="1226"/>
        <v>0</v>
      </c>
      <c r="KT581" s="23"/>
      <c r="KU581" s="23"/>
      <c r="KV581" s="23"/>
      <c r="KW581" s="35"/>
      <c r="KX581" s="35"/>
      <c r="KY581" s="35"/>
      <c r="KZ581" s="21">
        <f t="shared" si="1359"/>
        <v>0</v>
      </c>
      <c r="LA581" s="21">
        <f t="shared" si="1360"/>
        <v>0</v>
      </c>
      <c r="LB581" s="21">
        <f t="shared" si="1361"/>
        <v>0</v>
      </c>
      <c r="LC581" s="35"/>
      <c r="LD581" s="35"/>
      <c r="LE581" s="35"/>
      <c r="LF581" s="21">
        <f t="shared" si="1362"/>
        <v>7604.75</v>
      </c>
      <c r="LG581" s="21">
        <f t="shared" si="1363"/>
        <v>6533.69</v>
      </c>
      <c r="LH581" s="21">
        <f t="shared" si="1364"/>
        <v>6188.4</v>
      </c>
      <c r="LI581" s="35"/>
      <c r="LJ581" s="35"/>
      <c r="LK581" s="35"/>
      <c r="LL581" s="21">
        <f t="shared" si="1227"/>
        <v>0</v>
      </c>
      <c r="LM581" s="21">
        <f t="shared" si="1227"/>
        <v>0</v>
      </c>
      <c r="LN581" s="21">
        <f t="shared" si="1227"/>
        <v>0</v>
      </c>
      <c r="LO581" s="23"/>
      <c r="LP581" s="23"/>
      <c r="LQ581" s="23"/>
      <c r="LR581" s="35"/>
      <c r="LS581" s="35"/>
      <c r="LT581" s="35"/>
      <c r="LU581" s="21">
        <f t="shared" si="1365"/>
        <v>0</v>
      </c>
      <c r="LV581" s="21">
        <f t="shared" si="1366"/>
        <v>0</v>
      </c>
      <c r="LW581" s="21">
        <f t="shared" si="1367"/>
        <v>0</v>
      </c>
      <c r="LX581" s="35"/>
      <c r="LY581" s="35"/>
      <c r="LZ581" s="35"/>
      <c r="MA581" s="21">
        <f t="shared" si="1368"/>
        <v>10054.49</v>
      </c>
      <c r="MB581" s="21">
        <f t="shared" si="1369"/>
        <v>9155.27</v>
      </c>
      <c r="MC581" s="21">
        <f t="shared" si="1370"/>
        <v>8703.9699999999993</v>
      </c>
      <c r="MD581" s="35"/>
      <c r="ME581" s="35"/>
      <c r="MF581" s="35"/>
      <c r="MG581" s="21">
        <f t="shared" si="1228"/>
        <v>0</v>
      </c>
      <c r="MH581" s="21">
        <f t="shared" si="1228"/>
        <v>0</v>
      </c>
      <c r="MI581" s="21">
        <f t="shared" si="1228"/>
        <v>0</v>
      </c>
      <c r="MJ581" s="23"/>
      <c r="MK581" s="23">
        <v>1</v>
      </c>
      <c r="ML581" s="23">
        <v>1</v>
      </c>
      <c r="MM581" s="35"/>
      <c r="MN581" s="35"/>
      <c r="MO581" s="35"/>
      <c r="MP581" s="21">
        <f t="shared" si="1371"/>
        <v>0</v>
      </c>
      <c r="MQ581" s="21">
        <f t="shared" si="1372"/>
        <v>17633.79</v>
      </c>
      <c r="MR581" s="21">
        <f t="shared" si="1373"/>
        <v>17633.79</v>
      </c>
      <c r="MS581" s="35"/>
      <c r="MT581" s="35"/>
      <c r="MU581" s="35"/>
      <c r="MV581" s="21">
        <f t="shared" si="1374"/>
        <v>11736.05</v>
      </c>
      <c r="MW581" s="21">
        <f t="shared" si="1375"/>
        <v>10383.25</v>
      </c>
      <c r="MX581" s="21">
        <f t="shared" si="1376"/>
        <v>9675.1200000000008</v>
      </c>
      <c r="MY581" s="35"/>
      <c r="MZ581" s="35"/>
      <c r="NA581" s="35"/>
      <c r="NB581" s="21">
        <f t="shared" si="1229"/>
        <v>0</v>
      </c>
      <c r="NC581" s="21">
        <f t="shared" si="1229"/>
        <v>10383.25</v>
      </c>
      <c r="ND581" s="21">
        <f t="shared" si="1229"/>
        <v>9675.1200000000008</v>
      </c>
      <c r="NE581" s="23"/>
      <c r="NF581" s="23"/>
      <c r="NG581" s="23"/>
      <c r="NH581" s="35"/>
      <c r="NI581" s="35"/>
      <c r="NJ581" s="35"/>
      <c r="NK581" s="21">
        <f t="shared" si="1377"/>
        <v>0</v>
      </c>
      <c r="NL581" s="21">
        <f t="shared" si="1378"/>
        <v>0</v>
      </c>
      <c r="NM581" s="21">
        <f t="shared" si="1379"/>
        <v>0</v>
      </c>
      <c r="NN581" s="35"/>
      <c r="NO581" s="35"/>
      <c r="NP581" s="35"/>
      <c r="NQ581" s="21">
        <f t="shared" si="1380"/>
        <v>6096.78</v>
      </c>
      <c r="NR581" s="21">
        <f t="shared" si="1381"/>
        <v>6624.44</v>
      </c>
      <c r="NS581" s="21">
        <f t="shared" si="1382"/>
        <v>6218.88</v>
      </c>
      <c r="NT581" s="35"/>
      <c r="NU581" s="35"/>
      <c r="NV581" s="35"/>
      <c r="NW581" s="21">
        <f t="shared" si="1230"/>
        <v>0</v>
      </c>
      <c r="NX581" s="21">
        <f t="shared" si="1230"/>
        <v>0</v>
      </c>
      <c r="NY581" s="21">
        <f t="shared" si="1230"/>
        <v>0</v>
      </c>
      <c r="NZ581" s="23"/>
      <c r="OA581" s="23"/>
      <c r="OB581" s="23"/>
      <c r="OC581" s="35"/>
      <c r="OD581" s="35"/>
      <c r="OE581" s="35"/>
      <c r="OF581" s="21">
        <f t="shared" si="1383"/>
        <v>0</v>
      </c>
      <c r="OG581" s="21">
        <f t="shared" si="1384"/>
        <v>0</v>
      </c>
      <c r="OH581" s="21">
        <f t="shared" si="1385"/>
        <v>0</v>
      </c>
      <c r="OI581" s="35"/>
      <c r="OJ581" s="35"/>
      <c r="OK581" s="35"/>
      <c r="OL581" s="21">
        <f t="shared" si="1386"/>
        <v>10663.01</v>
      </c>
      <c r="OM581" s="21">
        <f t="shared" si="1387"/>
        <v>9712.9699999999993</v>
      </c>
      <c r="ON581" s="21">
        <f t="shared" si="1388"/>
        <v>9197.4500000000007</v>
      </c>
      <c r="OO581" s="35"/>
      <c r="OP581" s="35"/>
      <c r="OQ581" s="35"/>
      <c r="OR581" s="21">
        <f t="shared" si="1231"/>
        <v>0</v>
      </c>
      <c r="OS581" s="21">
        <f t="shared" si="1231"/>
        <v>0</v>
      </c>
      <c r="OT581" s="21">
        <f t="shared" si="1231"/>
        <v>0</v>
      </c>
      <c r="OU581" s="23"/>
      <c r="OV581" s="23"/>
      <c r="OW581" s="23"/>
      <c r="OX581" s="35"/>
      <c r="OY581" s="35"/>
      <c r="OZ581" s="35"/>
      <c r="PA581" s="21">
        <f t="shared" si="1389"/>
        <v>0</v>
      </c>
      <c r="PB581" s="21">
        <f t="shared" si="1390"/>
        <v>0</v>
      </c>
      <c r="PC581" s="21">
        <f t="shared" si="1391"/>
        <v>0</v>
      </c>
      <c r="PD581" s="35"/>
      <c r="PE581" s="35"/>
      <c r="PF581" s="35"/>
      <c r="PG581" s="21">
        <f t="shared" si="1392"/>
        <v>8452.9500000000007</v>
      </c>
      <c r="PH581" s="21">
        <f t="shared" si="1393"/>
        <v>7593.1</v>
      </c>
      <c r="PI581" s="21">
        <f t="shared" si="1394"/>
        <v>7212.21</v>
      </c>
      <c r="PJ581" s="35"/>
      <c r="PK581" s="35"/>
      <c r="PL581" s="35"/>
      <c r="PM581" s="21">
        <f t="shared" si="1232"/>
        <v>0</v>
      </c>
      <c r="PN581" s="21">
        <f t="shared" si="1232"/>
        <v>0</v>
      </c>
      <c r="PO581" s="21">
        <f t="shared" si="1232"/>
        <v>0</v>
      </c>
      <c r="PP581" s="23"/>
      <c r="PQ581" s="23">
        <v>1</v>
      </c>
      <c r="PR581" s="23">
        <v>1</v>
      </c>
      <c r="PS581" s="35"/>
      <c r="PT581" s="35"/>
      <c r="PU581" s="35"/>
      <c r="PV581" s="21">
        <f t="shared" si="1395"/>
        <v>0</v>
      </c>
      <c r="PW581" s="21">
        <f t="shared" si="1396"/>
        <v>17633.79</v>
      </c>
      <c r="PX581" s="21">
        <f t="shared" si="1397"/>
        <v>17633.79</v>
      </c>
      <c r="PY581" s="35"/>
      <c r="PZ581" s="35"/>
      <c r="QA581" s="35"/>
      <c r="QB581" s="21">
        <f t="shared" si="1398"/>
        <v>9650.2199999999993</v>
      </c>
      <c r="QC581" s="21">
        <f t="shared" si="1399"/>
        <v>8745.49</v>
      </c>
      <c r="QD581" s="21">
        <f t="shared" si="1400"/>
        <v>8270.8799999999992</v>
      </c>
      <c r="QE581" s="35"/>
      <c r="QF581" s="35"/>
      <c r="QG581" s="35"/>
      <c r="QH581" s="21">
        <f t="shared" si="1233"/>
        <v>0</v>
      </c>
      <c r="QI581" s="21">
        <f t="shared" si="1233"/>
        <v>8745.49</v>
      </c>
      <c r="QJ581" s="21">
        <f t="shared" si="1233"/>
        <v>8270.8799999999992</v>
      </c>
      <c r="QK581" s="23"/>
      <c r="QL581" s="23"/>
      <c r="QM581" s="23"/>
      <c r="QN581" s="35"/>
      <c r="QO581" s="35"/>
      <c r="QP581" s="35"/>
      <c r="QQ581" s="21">
        <f t="shared" si="1401"/>
        <v>0</v>
      </c>
      <c r="QR581" s="21">
        <f t="shared" si="1402"/>
        <v>0</v>
      </c>
      <c r="QS581" s="21">
        <f t="shared" si="1403"/>
        <v>0</v>
      </c>
      <c r="QT581" s="35"/>
      <c r="QU581" s="35"/>
      <c r="QV581" s="35"/>
      <c r="QW581" s="21">
        <f t="shared" si="1404"/>
        <v>8328.6</v>
      </c>
      <c r="QX581" s="21">
        <f t="shared" si="1405"/>
        <v>8160.9</v>
      </c>
      <c r="QY581" s="21">
        <f t="shared" si="1406"/>
        <v>7598.54</v>
      </c>
      <c r="QZ581" s="35"/>
      <c r="RA581" s="35"/>
      <c r="RB581" s="35"/>
      <c r="RC581" s="21">
        <f t="shared" si="1234"/>
        <v>0</v>
      </c>
      <c r="RD581" s="21">
        <f t="shared" si="1234"/>
        <v>0</v>
      </c>
      <c r="RE581" s="21">
        <f t="shared" si="1234"/>
        <v>0</v>
      </c>
      <c r="RF581" s="23"/>
      <c r="RG581" s="23"/>
      <c r="RH581" s="23"/>
      <c r="RI581" s="35"/>
      <c r="RJ581" s="35"/>
      <c r="RK581" s="35"/>
      <c r="RL581" s="21">
        <f t="shared" si="1407"/>
        <v>0</v>
      </c>
      <c r="RM581" s="21">
        <f t="shared" si="1408"/>
        <v>0</v>
      </c>
      <c r="RN581" s="21">
        <f t="shared" si="1409"/>
        <v>0</v>
      </c>
      <c r="RO581" s="35"/>
      <c r="RP581" s="35"/>
      <c r="RQ581" s="35"/>
      <c r="RR581" s="21">
        <f t="shared" si="1410"/>
        <v>5682.28</v>
      </c>
      <c r="RS581" s="21">
        <f t="shared" si="1411"/>
        <v>6035.82</v>
      </c>
      <c r="RT581" s="21">
        <f t="shared" si="1412"/>
        <v>5610.48</v>
      </c>
      <c r="RU581" s="35"/>
      <c r="RV581" s="35"/>
      <c r="RW581" s="35"/>
      <c r="RX581" s="21">
        <f t="shared" si="1235"/>
        <v>0</v>
      </c>
      <c r="RY581" s="21">
        <f t="shared" si="1235"/>
        <v>0</v>
      </c>
      <c r="RZ581" s="21">
        <f t="shared" si="1235"/>
        <v>0</v>
      </c>
      <c r="SA581" s="23"/>
      <c r="SB581" s="23"/>
      <c r="SC581" s="23"/>
      <c r="SD581" s="35"/>
      <c r="SE581" s="35"/>
      <c r="SF581" s="35"/>
      <c r="SG581" s="21">
        <f t="shared" si="1413"/>
        <v>0</v>
      </c>
      <c r="SH581" s="21">
        <f t="shared" si="1414"/>
        <v>0</v>
      </c>
      <c r="SI581" s="21">
        <f t="shared" si="1415"/>
        <v>0</v>
      </c>
      <c r="SJ581" s="35"/>
      <c r="SK581" s="35"/>
      <c r="SL581" s="35"/>
      <c r="SM581" s="21">
        <f t="shared" si="1416"/>
        <v>8767.64</v>
      </c>
      <c r="SN581" s="21">
        <f t="shared" si="1417"/>
        <v>7436.51</v>
      </c>
      <c r="SO581" s="21">
        <f t="shared" si="1418"/>
        <v>6972.23</v>
      </c>
      <c r="SP581" s="35"/>
      <c r="SQ581" s="35"/>
      <c r="SR581" s="35"/>
      <c r="SS581" s="21">
        <f t="shared" si="1236"/>
        <v>0</v>
      </c>
      <c r="ST581" s="21">
        <f t="shared" si="1236"/>
        <v>0</v>
      </c>
      <c r="SU581" s="21">
        <f t="shared" si="1236"/>
        <v>0</v>
      </c>
      <c r="SV581" s="23"/>
      <c r="SW581" s="23">
        <v>1</v>
      </c>
      <c r="SX581" s="23">
        <v>1</v>
      </c>
      <c r="SY581" s="35"/>
      <c r="SZ581" s="35"/>
      <c r="TA581" s="35"/>
      <c r="TB581" s="21">
        <f t="shared" si="1419"/>
        <v>0</v>
      </c>
      <c r="TC581" s="21">
        <f t="shared" si="1420"/>
        <v>17633.79</v>
      </c>
      <c r="TD581" s="21">
        <f t="shared" si="1421"/>
        <v>17633.79</v>
      </c>
      <c r="TE581" s="35"/>
      <c r="TF581" s="35"/>
      <c r="TG581" s="35"/>
      <c r="TH581" s="21">
        <f t="shared" si="1422"/>
        <v>9375.83</v>
      </c>
      <c r="TI581" s="21">
        <f t="shared" si="1423"/>
        <v>7876.67</v>
      </c>
      <c r="TJ581" s="21">
        <f t="shared" si="1424"/>
        <v>7454.81</v>
      </c>
      <c r="TK581" s="35"/>
      <c r="TL581" s="35"/>
      <c r="TM581" s="35"/>
      <c r="TN581" s="21">
        <f t="shared" si="1237"/>
        <v>0</v>
      </c>
      <c r="TO581" s="21">
        <f t="shared" si="1237"/>
        <v>7876.67</v>
      </c>
      <c r="TP581" s="21">
        <f t="shared" si="1237"/>
        <v>7454.81</v>
      </c>
      <c r="TQ581" s="23">
        <v>1</v>
      </c>
      <c r="TR581" s="23"/>
      <c r="TS581" s="23"/>
      <c r="TT581" s="35"/>
      <c r="TU581" s="35"/>
      <c r="TV581" s="35"/>
      <c r="TW581" s="21">
        <f t="shared" si="1425"/>
        <v>17633.79</v>
      </c>
      <c r="TX581" s="21">
        <f t="shared" si="1426"/>
        <v>0</v>
      </c>
      <c r="TY581" s="21">
        <f t="shared" si="1427"/>
        <v>0</v>
      </c>
      <c r="TZ581" s="35"/>
      <c r="UA581" s="35"/>
      <c r="UB581" s="35"/>
      <c r="UC581" s="21">
        <f t="shared" si="1428"/>
        <v>9624.4</v>
      </c>
      <c r="UD581" s="21">
        <f t="shared" si="1429"/>
        <v>8342.2099999999991</v>
      </c>
      <c r="UE581" s="21">
        <f t="shared" si="1430"/>
        <v>7814.11</v>
      </c>
      <c r="UF581" s="35"/>
      <c r="UG581" s="35"/>
      <c r="UH581" s="35"/>
      <c r="UI581" s="21">
        <f t="shared" si="1238"/>
        <v>9624.4</v>
      </c>
      <c r="UJ581" s="21">
        <f t="shared" si="1238"/>
        <v>0</v>
      </c>
      <c r="UK581" s="21">
        <f t="shared" si="1238"/>
        <v>0</v>
      </c>
      <c r="UL581" s="23"/>
      <c r="UM581" s="23"/>
      <c r="UN581" s="23"/>
      <c r="UO581" s="35"/>
      <c r="UP581" s="35"/>
      <c r="UQ581" s="35"/>
      <c r="UR581" s="21">
        <f t="shared" si="1431"/>
        <v>0</v>
      </c>
      <c r="US581" s="21">
        <f t="shared" si="1432"/>
        <v>0</v>
      </c>
      <c r="UT581" s="21">
        <f t="shared" si="1433"/>
        <v>0</v>
      </c>
      <c r="UU581" s="35"/>
      <c r="UV581" s="35"/>
      <c r="UW581" s="35"/>
      <c r="UX581" s="21">
        <f t="shared" si="1434"/>
        <v>9211.2900000000009</v>
      </c>
      <c r="UY581" s="21">
        <f t="shared" si="1435"/>
        <v>8257.1299999999992</v>
      </c>
      <c r="UZ581" s="21">
        <f t="shared" si="1436"/>
        <v>7664.2</v>
      </c>
      <c r="VA581" s="35"/>
      <c r="VB581" s="35"/>
      <c r="VC581" s="35"/>
      <c r="VD581" s="21">
        <f t="shared" si="1239"/>
        <v>0</v>
      </c>
      <c r="VE581" s="21">
        <f t="shared" si="1239"/>
        <v>0</v>
      </c>
      <c r="VF581" s="21">
        <f t="shared" si="1239"/>
        <v>0</v>
      </c>
      <c r="VG581" s="23"/>
      <c r="VH581" s="23"/>
      <c r="VI581" s="23"/>
      <c r="VJ581" s="35"/>
      <c r="VK581" s="35"/>
      <c r="VL581" s="35"/>
      <c r="VM581" s="21">
        <f t="shared" si="1437"/>
        <v>0</v>
      </c>
      <c r="VN581" s="21">
        <f t="shared" si="1438"/>
        <v>0</v>
      </c>
      <c r="VO581" s="21">
        <f t="shared" si="1439"/>
        <v>0</v>
      </c>
      <c r="VP581" s="35"/>
      <c r="VQ581" s="35"/>
      <c r="VR581" s="35"/>
      <c r="VS581" s="21">
        <f t="shared" si="1440"/>
        <v>0</v>
      </c>
      <c r="VT581" s="21">
        <f t="shared" si="1441"/>
        <v>0</v>
      </c>
      <c r="VU581" s="21">
        <f t="shared" si="1442"/>
        <v>0</v>
      </c>
      <c r="VV581" s="35"/>
      <c r="VW581" s="35"/>
      <c r="VX581" s="35"/>
      <c r="VY581" s="21">
        <f t="shared" si="1240"/>
        <v>0</v>
      </c>
      <c r="VZ581" s="21">
        <f t="shared" si="1240"/>
        <v>0</v>
      </c>
      <c r="WA581" s="21">
        <f t="shared" si="1240"/>
        <v>0</v>
      </c>
      <c r="WB581" s="23"/>
      <c r="WC581" s="23"/>
      <c r="WD581" s="23"/>
      <c r="WE581" s="35"/>
      <c r="WF581" s="35"/>
      <c r="WG581" s="35"/>
      <c r="WH581" s="21">
        <f t="shared" si="1443"/>
        <v>0</v>
      </c>
      <c r="WI581" s="21">
        <f t="shared" si="1444"/>
        <v>0</v>
      </c>
      <c r="WJ581" s="21">
        <f t="shared" si="1445"/>
        <v>0</v>
      </c>
      <c r="WK581" s="35"/>
      <c r="WL581" s="35"/>
      <c r="WM581" s="35"/>
      <c r="WN581" s="21">
        <f t="shared" si="1446"/>
        <v>7595.11</v>
      </c>
      <c r="WO581" s="21">
        <f t="shared" si="1447"/>
        <v>6712.36</v>
      </c>
      <c r="WP581" s="21">
        <f t="shared" si="1448"/>
        <v>6361.14</v>
      </c>
      <c r="WQ581" s="35"/>
      <c r="WR581" s="35"/>
      <c r="WS581" s="35"/>
      <c r="WT581" s="21">
        <f t="shared" si="1241"/>
        <v>0</v>
      </c>
      <c r="WU581" s="21">
        <f t="shared" si="1241"/>
        <v>0</v>
      </c>
      <c r="WV581" s="21">
        <f t="shared" si="1241"/>
        <v>0</v>
      </c>
      <c r="WW581" s="23"/>
      <c r="WX581" s="23"/>
      <c r="WY581" s="23"/>
      <c r="WZ581" s="35"/>
      <c r="XA581" s="35"/>
      <c r="XB581" s="35"/>
      <c r="XC581" s="21">
        <f t="shared" si="1449"/>
        <v>0</v>
      </c>
      <c r="XD581" s="21">
        <f t="shared" si="1450"/>
        <v>0</v>
      </c>
      <c r="XE581" s="21">
        <f t="shared" si="1451"/>
        <v>0</v>
      </c>
      <c r="XF581" s="35"/>
      <c r="XG581" s="35"/>
      <c r="XH581" s="35"/>
      <c r="XI581" s="21">
        <f t="shared" si="1452"/>
        <v>7057.95</v>
      </c>
      <c r="XJ581" s="21">
        <f t="shared" si="1453"/>
        <v>6530.83</v>
      </c>
      <c r="XK581" s="21">
        <f t="shared" si="1454"/>
        <v>6131.63</v>
      </c>
      <c r="XL581" s="35"/>
      <c r="XM581" s="35"/>
      <c r="XN581" s="35"/>
      <c r="XO581" s="21">
        <f t="shared" si="1242"/>
        <v>0</v>
      </c>
      <c r="XP581" s="21">
        <f t="shared" si="1242"/>
        <v>0</v>
      </c>
      <c r="XQ581" s="21">
        <f t="shared" si="1242"/>
        <v>0</v>
      </c>
      <c r="XR581" s="23"/>
      <c r="XS581" s="23"/>
      <c r="XT581" s="23"/>
      <c r="XU581" s="35"/>
      <c r="XV581" s="35"/>
      <c r="XW581" s="35"/>
      <c r="XX581" s="21">
        <f t="shared" si="1455"/>
        <v>0</v>
      </c>
      <c r="XY581" s="21">
        <f t="shared" si="1456"/>
        <v>0</v>
      </c>
      <c r="XZ581" s="21">
        <f t="shared" si="1457"/>
        <v>0</v>
      </c>
      <c r="YA581" s="35"/>
      <c r="YB581" s="35"/>
      <c r="YC581" s="35"/>
      <c r="YD581" s="21">
        <f t="shared" si="1458"/>
        <v>6167.78</v>
      </c>
      <c r="YE581" s="21">
        <f t="shared" si="1459"/>
        <v>5938.24</v>
      </c>
      <c r="YF581" s="21">
        <f t="shared" si="1460"/>
        <v>5572.24</v>
      </c>
      <c r="YG581" s="35"/>
      <c r="YH581" s="35"/>
      <c r="YI581" s="35"/>
      <c r="YJ581" s="21">
        <f t="shared" si="1243"/>
        <v>0</v>
      </c>
      <c r="YK581" s="21">
        <f t="shared" si="1243"/>
        <v>0</v>
      </c>
      <c r="YL581" s="21">
        <f t="shared" si="1243"/>
        <v>0</v>
      </c>
      <c r="YM581" s="23"/>
      <c r="YN581" s="23">
        <v>1</v>
      </c>
      <c r="YO581" s="23">
        <v>1</v>
      </c>
      <c r="YP581" s="35"/>
      <c r="YQ581" s="35"/>
      <c r="YR581" s="35"/>
      <c r="YS581" s="21">
        <f t="shared" si="1461"/>
        <v>0</v>
      </c>
      <c r="YT581" s="21">
        <f t="shared" si="1462"/>
        <v>17633.79</v>
      </c>
      <c r="YU581" s="21">
        <f t="shared" si="1463"/>
        <v>17633.79</v>
      </c>
      <c r="YV581" s="35"/>
      <c r="YW581" s="35"/>
      <c r="YX581" s="35"/>
      <c r="YY581" s="21">
        <f t="shared" si="1464"/>
        <v>7630.6</v>
      </c>
      <c r="YZ581" s="21">
        <f t="shared" si="1465"/>
        <v>6910.47</v>
      </c>
      <c r="ZA581" s="21">
        <f t="shared" si="1466"/>
        <v>6454.4</v>
      </c>
      <c r="ZB581" s="35"/>
      <c r="ZC581" s="35"/>
      <c r="ZD581" s="35"/>
      <c r="ZE581" s="21">
        <f t="shared" si="1244"/>
        <v>0</v>
      </c>
      <c r="ZF581" s="21">
        <f t="shared" si="1244"/>
        <v>6910.47</v>
      </c>
      <c r="ZG581" s="21">
        <f t="shared" si="1244"/>
        <v>6454.4</v>
      </c>
      <c r="ZH581" s="23"/>
      <c r="ZI581" s="23"/>
      <c r="ZJ581" s="23"/>
      <c r="ZK581" s="35"/>
      <c r="ZL581" s="35"/>
      <c r="ZM581" s="35"/>
      <c r="ZN581" s="21">
        <f t="shared" si="1467"/>
        <v>0</v>
      </c>
      <c r="ZO581" s="21">
        <f t="shared" si="1468"/>
        <v>0</v>
      </c>
      <c r="ZP581" s="21">
        <f t="shared" si="1469"/>
        <v>0</v>
      </c>
      <c r="ZQ581" s="35"/>
      <c r="ZR581" s="35"/>
      <c r="ZS581" s="35"/>
      <c r="ZT581" s="21">
        <f t="shared" si="1470"/>
        <v>10752.6</v>
      </c>
      <c r="ZU581" s="21">
        <f t="shared" si="1471"/>
        <v>6072.55</v>
      </c>
      <c r="ZV581" s="21">
        <f t="shared" si="1472"/>
        <v>5661.16</v>
      </c>
      <c r="ZW581" s="35"/>
      <c r="ZX581" s="35"/>
      <c r="ZY581" s="35"/>
      <c r="ZZ581" s="21">
        <f t="shared" si="1245"/>
        <v>0</v>
      </c>
      <c r="AAA581" s="21">
        <f t="shared" si="1245"/>
        <v>0</v>
      </c>
      <c r="AAB581" s="21">
        <f t="shared" si="1245"/>
        <v>0</v>
      </c>
      <c r="AAC581" s="23"/>
      <c r="AAD581" s="23"/>
      <c r="AAE581" s="23"/>
      <c r="AAF581" s="35"/>
      <c r="AAG581" s="35"/>
      <c r="AAH581" s="35"/>
      <c r="AAI581" s="21">
        <f t="shared" si="1473"/>
        <v>0</v>
      </c>
      <c r="AAJ581" s="21">
        <f t="shared" si="1474"/>
        <v>0</v>
      </c>
      <c r="AAK581" s="21">
        <f t="shared" si="1475"/>
        <v>0</v>
      </c>
      <c r="AAL581" s="35"/>
      <c r="AAM581" s="35"/>
      <c r="AAN581" s="35"/>
      <c r="AAO581" s="21">
        <f t="shared" si="1476"/>
        <v>8623.25</v>
      </c>
      <c r="AAP581" s="21">
        <f t="shared" si="1477"/>
        <v>8278.43</v>
      </c>
      <c r="AAQ581" s="21">
        <f t="shared" si="1478"/>
        <v>7748.76</v>
      </c>
      <c r="AAR581" s="35"/>
      <c r="AAS581" s="35"/>
      <c r="AAT581" s="35"/>
      <c r="AAU581" s="21">
        <f t="shared" si="1246"/>
        <v>0</v>
      </c>
      <c r="AAV581" s="21">
        <f t="shared" si="1246"/>
        <v>0</v>
      </c>
      <c r="AAW581" s="21">
        <f t="shared" si="1246"/>
        <v>0</v>
      </c>
      <c r="AAX581" s="23"/>
      <c r="AAY581" s="23"/>
      <c r="AAZ581" s="23"/>
      <c r="ABA581" s="35"/>
      <c r="ABB581" s="35"/>
      <c r="ABC581" s="35"/>
      <c r="ABD581" s="21">
        <f t="shared" si="1479"/>
        <v>0</v>
      </c>
      <c r="ABE581" s="21">
        <f t="shared" si="1480"/>
        <v>0</v>
      </c>
      <c r="ABF581" s="21">
        <f t="shared" si="1481"/>
        <v>0</v>
      </c>
      <c r="ABG581" s="35"/>
      <c r="ABH581" s="35"/>
      <c r="ABI581" s="35"/>
      <c r="ABJ581" s="21">
        <f t="shared" si="1482"/>
        <v>5821.53</v>
      </c>
      <c r="ABK581" s="21">
        <f t="shared" si="1483"/>
        <v>5128</v>
      </c>
      <c r="ABL581" s="21">
        <f t="shared" si="1484"/>
        <v>4759.12</v>
      </c>
      <c r="ABM581" s="35"/>
      <c r="ABN581" s="35"/>
      <c r="ABO581" s="35"/>
      <c r="ABP581" s="21">
        <f t="shared" si="1247"/>
        <v>0</v>
      </c>
      <c r="ABQ581" s="21">
        <f t="shared" si="1247"/>
        <v>0</v>
      </c>
      <c r="ABR581" s="21">
        <f t="shared" si="1247"/>
        <v>0</v>
      </c>
      <c r="ABS581" s="23"/>
      <c r="ABT581" s="23"/>
      <c r="ABU581" s="23"/>
      <c r="ABV581" s="35"/>
      <c r="ABW581" s="35"/>
      <c r="ABX581" s="35"/>
      <c r="ABY581" s="21">
        <f t="shared" si="1485"/>
        <v>0</v>
      </c>
      <c r="ABZ581" s="21">
        <f t="shared" si="1486"/>
        <v>0</v>
      </c>
      <c r="ACA581" s="21">
        <f t="shared" si="1487"/>
        <v>0</v>
      </c>
      <c r="ACB581" s="35"/>
      <c r="ACC581" s="35"/>
      <c r="ACD581" s="35"/>
      <c r="ACE581" s="21">
        <f t="shared" si="1488"/>
        <v>6672.61</v>
      </c>
      <c r="ACF581" s="21">
        <f t="shared" si="1489"/>
        <v>6137.29</v>
      </c>
      <c r="ACG581" s="21">
        <f t="shared" si="1490"/>
        <v>5803.88</v>
      </c>
      <c r="ACH581" s="35"/>
      <c r="ACI581" s="35"/>
      <c r="ACJ581" s="35"/>
      <c r="ACK581" s="21">
        <f t="shared" si="1248"/>
        <v>0</v>
      </c>
      <c r="ACL581" s="21">
        <f t="shared" si="1248"/>
        <v>0</v>
      </c>
      <c r="ACM581" s="21">
        <f t="shared" si="1248"/>
        <v>0</v>
      </c>
      <c r="ACN581" s="23"/>
      <c r="ACO581" s="23"/>
      <c r="ACP581" s="23"/>
      <c r="ACQ581" s="35"/>
      <c r="ACR581" s="35"/>
      <c r="ACS581" s="35"/>
      <c r="ACT581" s="21">
        <f t="shared" si="1491"/>
        <v>0</v>
      </c>
      <c r="ACU581" s="21">
        <f t="shared" si="1492"/>
        <v>0</v>
      </c>
      <c r="ACV581" s="21">
        <f t="shared" si="1493"/>
        <v>0</v>
      </c>
      <c r="ACW581" s="35"/>
      <c r="ACX581" s="35"/>
      <c r="ACY581" s="35"/>
      <c r="ACZ581" s="21">
        <f t="shared" si="1494"/>
        <v>7189.59</v>
      </c>
      <c r="ADA581" s="21">
        <f t="shared" si="1495"/>
        <v>6676.36</v>
      </c>
      <c r="ADB581" s="21">
        <f t="shared" si="1496"/>
        <v>6299.01</v>
      </c>
      <c r="ADC581" s="35"/>
      <c r="ADD581" s="35"/>
      <c r="ADE581" s="35"/>
      <c r="ADF581" s="21">
        <f t="shared" si="1249"/>
        <v>0</v>
      </c>
      <c r="ADG581" s="21">
        <f t="shared" si="1249"/>
        <v>0</v>
      </c>
      <c r="ADH581" s="21">
        <f t="shared" si="1249"/>
        <v>0</v>
      </c>
      <c r="ADI581" s="23"/>
      <c r="ADJ581" s="23"/>
      <c r="ADK581" s="23"/>
      <c r="ADL581" s="35"/>
      <c r="ADM581" s="35"/>
      <c r="ADN581" s="35"/>
      <c r="ADO581" s="21">
        <f t="shared" si="1497"/>
        <v>0</v>
      </c>
      <c r="ADP581" s="21">
        <f t="shared" si="1498"/>
        <v>0</v>
      </c>
      <c r="ADQ581" s="21">
        <f t="shared" si="1499"/>
        <v>0</v>
      </c>
      <c r="ADR581" s="35"/>
      <c r="ADS581" s="35"/>
      <c r="ADT581" s="35"/>
      <c r="ADU581" s="21">
        <f t="shared" si="1500"/>
        <v>5918.23</v>
      </c>
      <c r="ADV581" s="21">
        <f t="shared" si="1501"/>
        <v>6108.62</v>
      </c>
      <c r="ADW581" s="21">
        <f t="shared" si="1502"/>
        <v>5709.44</v>
      </c>
      <c r="ADX581" s="35"/>
      <c r="ADY581" s="35"/>
      <c r="ADZ581" s="35"/>
      <c r="AEA581" s="21">
        <f t="shared" si="1250"/>
        <v>0</v>
      </c>
      <c r="AEB581" s="21">
        <f t="shared" si="1250"/>
        <v>0</v>
      </c>
      <c r="AEC581" s="21">
        <f t="shared" si="1250"/>
        <v>0</v>
      </c>
      <c r="AED581" s="23"/>
      <c r="AEE581" s="23"/>
      <c r="AEF581" s="23"/>
      <c r="AEG581" s="35"/>
      <c r="AEH581" s="35"/>
      <c r="AEI581" s="35"/>
      <c r="AEJ581" s="21">
        <f t="shared" si="1503"/>
        <v>0</v>
      </c>
      <c r="AEK581" s="21">
        <f t="shared" si="1504"/>
        <v>0</v>
      </c>
      <c r="AEL581" s="21">
        <f t="shared" si="1505"/>
        <v>0</v>
      </c>
      <c r="AEM581" s="35"/>
      <c r="AEN581" s="35"/>
      <c r="AEO581" s="35"/>
      <c r="AEP581" s="21">
        <f t="shared" si="1506"/>
        <v>7369.91</v>
      </c>
      <c r="AEQ581" s="21">
        <f t="shared" si="1507"/>
        <v>7208.98</v>
      </c>
      <c r="AER581" s="21">
        <f t="shared" si="1508"/>
        <v>6810.84</v>
      </c>
      <c r="AES581" s="35"/>
      <c r="AET581" s="35"/>
      <c r="AEU581" s="35"/>
      <c r="AEV581" s="21">
        <f t="shared" si="1251"/>
        <v>0</v>
      </c>
      <c r="AEW581" s="21">
        <f t="shared" si="1251"/>
        <v>0</v>
      </c>
      <c r="AEX581" s="21">
        <f t="shared" si="1251"/>
        <v>0</v>
      </c>
      <c r="AEY581" s="23"/>
      <c r="AEZ581" s="23"/>
      <c r="AFA581" s="23"/>
      <c r="AFB581" s="35"/>
      <c r="AFC581" s="35"/>
      <c r="AFD581" s="35"/>
      <c r="AFE581" s="21">
        <f t="shared" si="1509"/>
        <v>0</v>
      </c>
      <c r="AFF581" s="21">
        <f t="shared" si="1510"/>
        <v>0</v>
      </c>
      <c r="AFG581" s="21">
        <f t="shared" si="1511"/>
        <v>0</v>
      </c>
      <c r="AFH581" s="35"/>
      <c r="AFI581" s="35"/>
      <c r="AFJ581" s="35"/>
      <c r="AFK581" s="21">
        <f t="shared" si="1512"/>
        <v>8195.69</v>
      </c>
      <c r="AFL581" s="21">
        <f t="shared" si="1513"/>
        <v>7492.26</v>
      </c>
      <c r="AFM581" s="21">
        <f t="shared" si="1514"/>
        <v>7064.5</v>
      </c>
      <c r="AFN581" s="35"/>
      <c r="AFO581" s="35"/>
      <c r="AFP581" s="35"/>
      <c r="AFQ581" s="21">
        <f t="shared" si="1252"/>
        <v>0</v>
      </c>
      <c r="AFR581" s="21">
        <f t="shared" si="1252"/>
        <v>0</v>
      </c>
      <c r="AFS581" s="21">
        <f t="shared" si="1252"/>
        <v>0</v>
      </c>
      <c r="AFT581" s="23">
        <v>1</v>
      </c>
      <c r="AFU581" s="23"/>
      <c r="AFV581" s="23"/>
      <c r="AFW581" s="35"/>
      <c r="AFX581" s="35"/>
      <c r="AFY581" s="35"/>
      <c r="AFZ581" s="21">
        <f t="shared" si="1515"/>
        <v>17633.79</v>
      </c>
      <c r="AGA581" s="21">
        <f t="shared" si="1516"/>
        <v>0</v>
      </c>
      <c r="AGB581" s="21">
        <f t="shared" si="1517"/>
        <v>0</v>
      </c>
      <c r="AGC581" s="35"/>
      <c r="AGD581" s="35"/>
      <c r="AGE581" s="35"/>
      <c r="AGF581" s="21">
        <f t="shared" si="1518"/>
        <v>8661.66</v>
      </c>
      <c r="AGG581" s="21">
        <f t="shared" si="1519"/>
        <v>7722.21</v>
      </c>
      <c r="AGH581" s="21">
        <f t="shared" si="1520"/>
        <v>7286.58</v>
      </c>
      <c r="AGI581" s="35"/>
      <c r="AGJ581" s="35"/>
      <c r="AGK581" s="35"/>
      <c r="AGL581" s="21">
        <f t="shared" si="1253"/>
        <v>8661.66</v>
      </c>
      <c r="AGM581" s="21">
        <f t="shared" si="1253"/>
        <v>0</v>
      </c>
      <c r="AGN581" s="21">
        <f t="shared" si="1253"/>
        <v>0</v>
      </c>
      <c r="AGO581" s="23"/>
      <c r="AGP581" s="23"/>
      <c r="AGQ581" s="23"/>
      <c r="AGR581" s="35"/>
      <c r="AGS581" s="35"/>
      <c r="AGT581" s="35"/>
      <c r="AGU581" s="21">
        <f t="shared" si="1521"/>
        <v>0</v>
      </c>
      <c r="AGV581" s="21">
        <f t="shared" si="1522"/>
        <v>0</v>
      </c>
      <c r="AGW581" s="21">
        <f t="shared" si="1523"/>
        <v>0</v>
      </c>
      <c r="AGX581" s="35"/>
      <c r="AGY581" s="35"/>
      <c r="AGZ581" s="35"/>
      <c r="AHA581" s="21">
        <f t="shared" si="1524"/>
        <v>12992.86</v>
      </c>
      <c r="AHB581" s="21">
        <f t="shared" si="1525"/>
        <v>11513.28</v>
      </c>
      <c r="AHC581" s="21">
        <f t="shared" si="1526"/>
        <v>10841.48</v>
      </c>
      <c r="AHD581" s="35"/>
      <c r="AHE581" s="35"/>
      <c r="AHF581" s="35"/>
      <c r="AHG581" s="21">
        <f t="shared" si="1254"/>
        <v>0</v>
      </c>
      <c r="AHH581" s="21">
        <f t="shared" si="1254"/>
        <v>0</v>
      </c>
      <c r="AHI581" s="21">
        <f t="shared" si="1254"/>
        <v>0</v>
      </c>
      <c r="AHJ581" s="23"/>
      <c r="AHK581" s="23"/>
      <c r="AHL581" s="23"/>
      <c r="AHM581" s="35"/>
      <c r="AHN581" s="35"/>
      <c r="AHO581" s="35"/>
      <c r="AHP581" s="21">
        <f t="shared" si="1527"/>
        <v>0</v>
      </c>
      <c r="AHQ581" s="21">
        <f t="shared" si="1528"/>
        <v>0</v>
      </c>
      <c r="AHR581" s="21">
        <f t="shared" si="1529"/>
        <v>0</v>
      </c>
      <c r="AHS581" s="35"/>
      <c r="AHT581" s="35"/>
      <c r="AHU581" s="35"/>
      <c r="AHV581" s="21">
        <f t="shared" si="1530"/>
        <v>7984.82</v>
      </c>
      <c r="AHW581" s="21">
        <f t="shared" si="1531"/>
        <v>7085.9</v>
      </c>
      <c r="AHX581" s="21">
        <f t="shared" si="1532"/>
        <v>6649.65</v>
      </c>
      <c r="AHY581" s="35"/>
      <c r="AHZ581" s="35"/>
      <c r="AIA581" s="35"/>
      <c r="AIB581" s="21">
        <f t="shared" si="1255"/>
        <v>0</v>
      </c>
      <c r="AIC581" s="21">
        <f t="shared" si="1255"/>
        <v>0</v>
      </c>
      <c r="AID581" s="21">
        <f t="shared" si="1255"/>
        <v>0</v>
      </c>
      <c r="AIE581" s="23"/>
      <c r="AIF581" s="23"/>
      <c r="AIG581" s="23"/>
      <c r="AIH581" s="35"/>
      <c r="AII581" s="35"/>
      <c r="AIJ581" s="35"/>
      <c r="AIK581" s="21">
        <f t="shared" si="1533"/>
        <v>0</v>
      </c>
      <c r="AIL581" s="21">
        <f t="shared" si="1534"/>
        <v>0</v>
      </c>
      <c r="AIM581" s="21">
        <f t="shared" si="1535"/>
        <v>0</v>
      </c>
      <c r="AIN581" s="35"/>
      <c r="AIO581" s="35"/>
      <c r="AIP581" s="35"/>
      <c r="AIQ581" s="21">
        <f t="shared" si="1536"/>
        <v>0</v>
      </c>
      <c r="AIR581" s="21">
        <f t="shared" si="1537"/>
        <v>0</v>
      </c>
      <c r="AIS581" s="21">
        <f t="shared" si="1538"/>
        <v>0</v>
      </c>
      <c r="AIT581" s="35"/>
      <c r="AIU581" s="35"/>
      <c r="AIV581" s="35"/>
      <c r="AIW581" s="21">
        <f t="shared" si="1256"/>
        <v>0</v>
      </c>
      <c r="AIX581" s="21">
        <f t="shared" si="1256"/>
        <v>0</v>
      </c>
      <c r="AIY581" s="21">
        <f t="shared" si="1256"/>
        <v>0</v>
      </c>
      <c r="AIZ581" s="23"/>
      <c r="AJA581" s="23"/>
      <c r="AJB581" s="23"/>
      <c r="AJC581" s="35"/>
      <c r="AJD581" s="35"/>
      <c r="AJE581" s="35"/>
      <c r="AJF581" s="21">
        <f t="shared" si="1539"/>
        <v>0</v>
      </c>
      <c r="AJG581" s="21">
        <f t="shared" si="1540"/>
        <v>0</v>
      </c>
      <c r="AJH581" s="21">
        <f t="shared" si="1541"/>
        <v>0</v>
      </c>
      <c r="AJI581" s="35"/>
      <c r="AJJ581" s="35"/>
      <c r="AJK581" s="35"/>
      <c r="AJL581" s="21">
        <f t="shared" si="1542"/>
        <v>7862.17</v>
      </c>
      <c r="AJM581" s="21">
        <f t="shared" si="1543"/>
        <v>7308.11</v>
      </c>
      <c r="AJN581" s="21">
        <f t="shared" si="1544"/>
        <v>6904.18</v>
      </c>
      <c r="AJO581" s="35"/>
      <c r="AJP581" s="35"/>
      <c r="AJQ581" s="35"/>
      <c r="AJR581" s="21">
        <f t="shared" si="1257"/>
        <v>0</v>
      </c>
      <c r="AJS581" s="21">
        <f t="shared" si="1257"/>
        <v>0</v>
      </c>
      <c r="AJT581" s="21">
        <f t="shared" si="1257"/>
        <v>0</v>
      </c>
      <c r="AJU581" s="23"/>
      <c r="AJV581" s="23"/>
      <c r="AJW581" s="23"/>
      <c r="AJX581" s="35"/>
      <c r="AJY581" s="35"/>
      <c r="AJZ581" s="35"/>
      <c r="AKA581" s="21">
        <f t="shared" si="1545"/>
        <v>0</v>
      </c>
      <c r="AKB581" s="21">
        <f t="shared" si="1546"/>
        <v>0</v>
      </c>
      <c r="AKC581" s="21">
        <f t="shared" si="1547"/>
        <v>0</v>
      </c>
      <c r="AKD581" s="35"/>
      <c r="AKE581" s="35"/>
      <c r="AKF581" s="35"/>
      <c r="AKG581" s="21">
        <f t="shared" si="1548"/>
        <v>8017.73</v>
      </c>
      <c r="AKH581" s="21">
        <f t="shared" si="1549"/>
        <v>7146.89</v>
      </c>
      <c r="AKI581" s="21">
        <f t="shared" si="1550"/>
        <v>6748.63</v>
      </c>
      <c r="AKJ581" s="35"/>
      <c r="AKK581" s="35"/>
      <c r="AKL581" s="35"/>
      <c r="AKM581" s="21">
        <f t="shared" si="1258"/>
        <v>0</v>
      </c>
      <c r="AKN581" s="21">
        <f t="shared" si="1258"/>
        <v>0</v>
      </c>
      <c r="AKO581" s="21">
        <f t="shared" si="1258"/>
        <v>0</v>
      </c>
      <c r="AKP581" s="23"/>
      <c r="AKQ581" s="23">
        <v>1</v>
      </c>
      <c r="AKR581" s="23">
        <v>1</v>
      </c>
      <c r="AKS581" s="35"/>
      <c r="AKT581" s="35"/>
      <c r="AKU581" s="35"/>
      <c r="AKV581" s="21">
        <f t="shared" si="1551"/>
        <v>0</v>
      </c>
      <c r="AKW581" s="21">
        <f t="shared" si="1552"/>
        <v>17633.79</v>
      </c>
      <c r="AKX581" s="21">
        <f t="shared" si="1553"/>
        <v>17633.79</v>
      </c>
      <c r="AKY581" s="35"/>
      <c r="AKZ581" s="35"/>
      <c r="ALA581" s="35"/>
      <c r="ALB581" s="21">
        <f t="shared" si="1554"/>
        <v>8546.07</v>
      </c>
      <c r="ALC581" s="21">
        <f t="shared" si="1555"/>
        <v>7552.55</v>
      </c>
      <c r="ALD581" s="21">
        <f t="shared" si="1556"/>
        <v>7042.89</v>
      </c>
      <c r="ALE581" s="35"/>
      <c r="ALF581" s="35"/>
      <c r="ALG581" s="35"/>
      <c r="ALH581" s="21">
        <f t="shared" si="1259"/>
        <v>0</v>
      </c>
      <c r="ALI581" s="21">
        <f t="shared" si="1259"/>
        <v>7552.55</v>
      </c>
      <c r="ALJ581" s="21">
        <f t="shared" si="1259"/>
        <v>7042.89</v>
      </c>
      <c r="ALK581" s="23"/>
      <c r="ALL581" s="23"/>
      <c r="ALM581" s="23"/>
      <c r="ALN581" s="35"/>
      <c r="ALO581" s="35"/>
      <c r="ALP581" s="35"/>
      <c r="ALQ581" s="21">
        <f t="shared" si="1557"/>
        <v>0</v>
      </c>
      <c r="ALR581" s="21">
        <f t="shared" si="1558"/>
        <v>0</v>
      </c>
      <c r="ALS581" s="21">
        <f t="shared" si="1559"/>
        <v>0</v>
      </c>
      <c r="ALT581" s="35"/>
      <c r="ALU581" s="35"/>
      <c r="ALV581" s="35"/>
      <c r="ALW581" s="21">
        <f t="shared" si="1560"/>
        <v>9804.32</v>
      </c>
      <c r="ALX581" s="21">
        <f t="shared" si="1561"/>
        <v>8143.36</v>
      </c>
      <c r="ALY581" s="21">
        <f t="shared" si="1562"/>
        <v>7583.62</v>
      </c>
      <c r="ALZ581" s="35"/>
      <c r="AMA581" s="35"/>
      <c r="AMB581" s="35"/>
      <c r="AMC581" s="21">
        <f t="shared" si="1260"/>
        <v>0</v>
      </c>
      <c r="AMD581" s="21">
        <f t="shared" si="1260"/>
        <v>0</v>
      </c>
      <c r="AME581" s="21">
        <f t="shared" si="1260"/>
        <v>0</v>
      </c>
      <c r="AMF581" s="23"/>
      <c r="AMG581" s="23"/>
      <c r="AMH581" s="23"/>
      <c r="AMI581" s="35"/>
      <c r="AMJ581" s="35"/>
      <c r="AMK581" s="35"/>
      <c r="AML581" s="21">
        <f t="shared" si="1563"/>
        <v>0</v>
      </c>
      <c r="AMM581" s="21">
        <f t="shared" si="1564"/>
        <v>0</v>
      </c>
      <c r="AMN581" s="21">
        <f t="shared" si="1565"/>
        <v>0</v>
      </c>
      <c r="AMO581" s="35"/>
      <c r="AMP581" s="35"/>
      <c r="AMQ581" s="35"/>
      <c r="AMR581" s="21">
        <f t="shared" si="1566"/>
        <v>7748.37</v>
      </c>
      <c r="AMS581" s="21">
        <f t="shared" si="1567"/>
        <v>6881.84</v>
      </c>
      <c r="AMT581" s="21">
        <f t="shared" si="1568"/>
        <v>6427.46</v>
      </c>
      <c r="AMU581" s="35"/>
      <c r="AMV581" s="35"/>
      <c r="AMW581" s="35"/>
      <c r="AMX581" s="21">
        <f t="shared" si="1261"/>
        <v>0</v>
      </c>
      <c r="AMY581" s="21">
        <f t="shared" si="1261"/>
        <v>0</v>
      </c>
      <c r="AMZ581" s="21">
        <f t="shared" si="1261"/>
        <v>0</v>
      </c>
      <c r="ANA581" s="23"/>
      <c r="ANB581" s="23"/>
      <c r="ANC581" s="23"/>
      <c r="AND581" s="35"/>
      <c r="ANE581" s="35"/>
      <c r="ANF581" s="35"/>
      <c r="ANG581" s="21">
        <f t="shared" si="1569"/>
        <v>0</v>
      </c>
      <c r="ANH581" s="21">
        <f t="shared" si="1570"/>
        <v>0</v>
      </c>
      <c r="ANI581" s="21">
        <f t="shared" si="1571"/>
        <v>0</v>
      </c>
      <c r="ANJ581" s="35"/>
      <c r="ANK581" s="35"/>
      <c r="ANL581" s="35"/>
      <c r="ANM581" s="21">
        <f t="shared" si="1572"/>
        <v>13689.44</v>
      </c>
      <c r="ANN581" s="21">
        <f t="shared" si="1573"/>
        <v>17750.939999999999</v>
      </c>
      <c r="ANO581" s="21">
        <f t="shared" si="1574"/>
        <v>17060.55</v>
      </c>
      <c r="ANP581" s="35"/>
      <c r="ANQ581" s="35"/>
      <c r="ANR581" s="35"/>
      <c r="ANS581" s="21">
        <f t="shared" si="1262"/>
        <v>0</v>
      </c>
      <c r="ANT581" s="21">
        <f t="shared" si="1262"/>
        <v>0</v>
      </c>
      <c r="ANU581" s="21">
        <f t="shared" si="1262"/>
        <v>0</v>
      </c>
      <c r="ANV581" s="23"/>
      <c r="ANW581" s="23"/>
      <c r="ANX581" s="23"/>
      <c r="ANY581" s="35"/>
      <c r="ANZ581" s="35"/>
      <c r="AOA581" s="35"/>
      <c r="AOB581" s="21">
        <f t="shared" si="1575"/>
        <v>0</v>
      </c>
      <c r="AOC581" s="21">
        <f t="shared" si="1576"/>
        <v>0</v>
      </c>
      <c r="AOD581" s="21">
        <f t="shared" si="1577"/>
        <v>0</v>
      </c>
      <c r="AOE581" s="35"/>
      <c r="AOF581" s="35"/>
      <c r="AOG581" s="35"/>
      <c r="AOH581" s="21">
        <f t="shared" si="1578"/>
        <v>6379.07</v>
      </c>
      <c r="AOI581" s="21">
        <f t="shared" si="1579"/>
        <v>7084.3</v>
      </c>
      <c r="AOJ581" s="21">
        <f t="shared" si="1580"/>
        <v>6624.66</v>
      </c>
      <c r="AOK581" s="35"/>
      <c r="AOL581" s="35"/>
      <c r="AOM581" s="35"/>
      <c r="AON581" s="21">
        <f t="shared" si="1263"/>
        <v>0</v>
      </c>
      <c r="AOO581" s="21">
        <f t="shared" si="1263"/>
        <v>0</v>
      </c>
      <c r="AOP581" s="21">
        <f t="shared" si="1263"/>
        <v>0</v>
      </c>
      <c r="AOQ581" s="23"/>
      <c r="AOR581" s="23"/>
      <c r="AOS581" s="23"/>
      <c r="AOT581" s="35"/>
      <c r="AOU581" s="35"/>
      <c r="AOV581" s="35"/>
      <c r="AOW581" s="21">
        <f t="shared" si="1581"/>
        <v>0</v>
      </c>
      <c r="AOX581" s="21">
        <f t="shared" si="1582"/>
        <v>0</v>
      </c>
      <c r="AOY581" s="21">
        <f t="shared" si="1583"/>
        <v>0</v>
      </c>
      <c r="AOZ581" s="35"/>
      <c r="APA581" s="35"/>
      <c r="APB581" s="35"/>
      <c r="APC581" s="21">
        <f t="shared" si="1584"/>
        <v>9262.7199999999993</v>
      </c>
      <c r="APD581" s="21">
        <f t="shared" si="1585"/>
        <v>7948.5</v>
      </c>
      <c r="APE581" s="21">
        <f t="shared" si="1586"/>
        <v>7367.44</v>
      </c>
      <c r="APF581" s="35"/>
      <c r="APG581" s="35"/>
      <c r="APH581" s="35"/>
      <c r="API581" s="21">
        <f t="shared" si="1264"/>
        <v>0</v>
      </c>
      <c r="APJ581" s="21">
        <f t="shared" si="1264"/>
        <v>0</v>
      </c>
      <c r="APK581" s="21">
        <f t="shared" si="1264"/>
        <v>0</v>
      </c>
      <c r="APL581" s="23"/>
      <c r="APM581" s="23">
        <v>1</v>
      </c>
      <c r="APN581" s="23">
        <v>1</v>
      </c>
      <c r="APO581" s="35"/>
      <c r="APP581" s="35"/>
      <c r="APQ581" s="35"/>
      <c r="APR581" s="21">
        <f t="shared" si="1587"/>
        <v>0</v>
      </c>
      <c r="APS581" s="21">
        <f t="shared" si="1588"/>
        <v>17633.79</v>
      </c>
      <c r="APT581" s="21">
        <f t="shared" si="1589"/>
        <v>17633.79</v>
      </c>
      <c r="APU581" s="35"/>
      <c r="APV581" s="35"/>
      <c r="APW581" s="35"/>
      <c r="APX581" s="21">
        <f t="shared" si="1590"/>
        <v>8100.48</v>
      </c>
      <c r="APY581" s="21">
        <f t="shared" si="1591"/>
        <v>7124.3</v>
      </c>
      <c r="APZ581" s="21">
        <f t="shared" si="1592"/>
        <v>6663.79</v>
      </c>
      <c r="AQA581" s="35"/>
      <c r="AQB581" s="35"/>
      <c r="AQC581" s="35"/>
      <c r="AQD581" s="21">
        <f t="shared" si="1265"/>
        <v>0</v>
      </c>
      <c r="AQE581" s="21">
        <f t="shared" si="1265"/>
        <v>7124.3</v>
      </c>
      <c r="AQF581" s="21">
        <f t="shared" si="1265"/>
        <v>6663.79</v>
      </c>
      <c r="AQG581" s="23"/>
      <c r="AQH581" s="23"/>
      <c r="AQI581" s="23"/>
      <c r="AQJ581" s="35"/>
      <c r="AQK581" s="35"/>
      <c r="AQL581" s="35"/>
      <c r="AQM581" s="21">
        <f t="shared" si="1593"/>
        <v>0</v>
      </c>
      <c r="AQN581" s="21">
        <f t="shared" si="1594"/>
        <v>0</v>
      </c>
      <c r="AQO581" s="21">
        <f t="shared" si="1595"/>
        <v>0</v>
      </c>
      <c r="AQP581" s="35"/>
      <c r="AQQ581" s="35"/>
      <c r="AQR581" s="35"/>
      <c r="AQS581" s="21">
        <f t="shared" si="1596"/>
        <v>6499.58</v>
      </c>
      <c r="AQT581" s="21">
        <f t="shared" si="1597"/>
        <v>6678.08</v>
      </c>
      <c r="AQU581" s="21">
        <f t="shared" si="1598"/>
        <v>6303.66</v>
      </c>
      <c r="AQV581" s="35"/>
      <c r="AQW581" s="35"/>
      <c r="AQX581" s="35"/>
      <c r="AQY581" s="21">
        <f t="shared" si="1266"/>
        <v>0</v>
      </c>
      <c r="AQZ581" s="21">
        <f t="shared" si="1266"/>
        <v>0</v>
      </c>
      <c r="ARA581" s="21">
        <f t="shared" si="1266"/>
        <v>0</v>
      </c>
      <c r="ARB581" s="23"/>
      <c r="ARC581" s="23"/>
      <c r="ARD581" s="23"/>
      <c r="ARE581" s="35"/>
      <c r="ARF581" s="35"/>
      <c r="ARG581" s="35"/>
      <c r="ARH581" s="21">
        <f t="shared" si="1599"/>
        <v>0</v>
      </c>
      <c r="ARI581" s="21">
        <f t="shared" si="1600"/>
        <v>0</v>
      </c>
      <c r="ARJ581" s="21">
        <f t="shared" si="1601"/>
        <v>0</v>
      </c>
      <c r="ARK581" s="35"/>
      <c r="ARL581" s="35"/>
      <c r="ARM581" s="35"/>
      <c r="ARN581" s="21">
        <f t="shared" si="1602"/>
        <v>8982.0300000000007</v>
      </c>
      <c r="ARO581" s="21">
        <f t="shared" si="1603"/>
        <v>6511.9</v>
      </c>
      <c r="ARP581" s="21">
        <f t="shared" si="1604"/>
        <v>6067.3</v>
      </c>
      <c r="ARQ581" s="35"/>
      <c r="ARR581" s="35"/>
      <c r="ARS581" s="35"/>
      <c r="ART581" s="21">
        <f t="shared" si="1267"/>
        <v>0</v>
      </c>
      <c r="ARU581" s="21">
        <f t="shared" si="1267"/>
        <v>0</v>
      </c>
      <c r="ARV581" s="21">
        <f t="shared" si="1267"/>
        <v>0</v>
      </c>
      <c r="ARW581" s="23"/>
      <c r="ARX581" s="23">
        <v>1</v>
      </c>
      <c r="ARY581" s="23">
        <v>1</v>
      </c>
      <c r="ARZ581" s="35"/>
      <c r="ASA581" s="35"/>
      <c r="ASB581" s="35"/>
      <c r="ASC581" s="21">
        <f t="shared" si="1605"/>
        <v>0</v>
      </c>
      <c r="ASD581" s="21">
        <f t="shared" si="1606"/>
        <v>17633.79</v>
      </c>
      <c r="ASE581" s="21">
        <f t="shared" si="1607"/>
        <v>17633.79</v>
      </c>
      <c r="ASF581" s="35"/>
      <c r="ASG581" s="35"/>
      <c r="ASH581" s="35"/>
      <c r="ASI581" s="21">
        <f t="shared" si="1608"/>
        <v>6836.39</v>
      </c>
      <c r="ASJ581" s="21">
        <f t="shared" si="1609"/>
        <v>7362.02</v>
      </c>
      <c r="ASK581" s="21">
        <f t="shared" si="1610"/>
        <v>6805.23</v>
      </c>
      <c r="ASL581" s="35"/>
      <c r="ASM581" s="35"/>
      <c r="ASN581" s="35"/>
      <c r="ASO581" s="21">
        <f t="shared" si="1268"/>
        <v>0</v>
      </c>
      <c r="ASP581" s="21">
        <f t="shared" si="1268"/>
        <v>7362.02</v>
      </c>
      <c r="ASQ581" s="21">
        <f t="shared" si="1268"/>
        <v>6805.23</v>
      </c>
      <c r="ASR581" s="23"/>
      <c r="ASS581" s="23"/>
      <c r="AST581" s="23"/>
      <c r="ASU581" s="35"/>
      <c r="ASV581" s="35"/>
      <c r="ASW581" s="35"/>
      <c r="ASX581" s="21">
        <f t="shared" si="1611"/>
        <v>0</v>
      </c>
      <c r="ASY581" s="21">
        <f t="shared" si="1612"/>
        <v>0</v>
      </c>
      <c r="ASZ581" s="21">
        <f t="shared" si="1613"/>
        <v>0</v>
      </c>
      <c r="ATA581" s="35"/>
      <c r="ATB581" s="35"/>
      <c r="ATC581" s="35"/>
      <c r="ATD581" s="21">
        <f t="shared" si="1614"/>
        <v>7048.58</v>
      </c>
      <c r="ATE581" s="21">
        <f t="shared" si="1615"/>
        <v>6285.55</v>
      </c>
      <c r="ATF581" s="21">
        <f t="shared" si="1616"/>
        <v>5867.87</v>
      </c>
      <c r="ATG581" s="35"/>
      <c r="ATH581" s="35"/>
      <c r="ATI581" s="35"/>
      <c r="ATJ581" s="21">
        <f t="shared" si="1269"/>
        <v>0</v>
      </c>
      <c r="ATK581" s="21">
        <f t="shared" si="1269"/>
        <v>0</v>
      </c>
      <c r="ATL581" s="21">
        <f t="shared" si="1269"/>
        <v>0</v>
      </c>
      <c r="ATM581" s="23"/>
      <c r="ATN581" s="23"/>
      <c r="ATO581" s="23"/>
      <c r="ATP581" s="35"/>
      <c r="ATQ581" s="35"/>
      <c r="ATR581" s="35"/>
      <c r="ATS581" s="21">
        <f t="shared" si="1617"/>
        <v>0</v>
      </c>
      <c r="ATT581" s="21">
        <f t="shared" si="1618"/>
        <v>0</v>
      </c>
      <c r="ATU581" s="21">
        <f t="shared" si="1619"/>
        <v>0</v>
      </c>
      <c r="ATV581" s="35"/>
      <c r="ATW581" s="35"/>
      <c r="ATX581" s="35"/>
      <c r="ATY581" s="21">
        <f t="shared" si="1620"/>
        <v>7475.96</v>
      </c>
      <c r="ATZ581" s="21">
        <f t="shared" si="1621"/>
        <v>7119.36</v>
      </c>
      <c r="AUA581" s="21">
        <f t="shared" si="1622"/>
        <v>6582.71</v>
      </c>
      <c r="AUB581" s="35"/>
      <c r="AUC581" s="35"/>
      <c r="AUD581" s="35"/>
      <c r="AUE581" s="21">
        <f t="shared" si="1270"/>
        <v>0</v>
      </c>
      <c r="AUF581" s="21">
        <f t="shared" si="1270"/>
        <v>0</v>
      </c>
      <c r="AUG581" s="21">
        <f t="shared" si="1270"/>
        <v>0</v>
      </c>
      <c r="AUH581" s="23"/>
      <c r="AUI581" s="23"/>
      <c r="AUJ581" s="23"/>
      <c r="AUK581" s="35"/>
      <c r="AUL581" s="35"/>
      <c r="AUM581" s="35"/>
      <c r="AUN581" s="21">
        <f t="shared" si="1623"/>
        <v>0</v>
      </c>
      <c r="AUO581" s="21">
        <f t="shared" si="1624"/>
        <v>0</v>
      </c>
      <c r="AUP581" s="21">
        <f t="shared" si="1625"/>
        <v>0</v>
      </c>
      <c r="AUQ581" s="35"/>
      <c r="AUR581" s="35"/>
      <c r="AUS581" s="35"/>
      <c r="AUT581" s="21">
        <f t="shared" si="1626"/>
        <v>7158.11</v>
      </c>
      <c r="AUU581" s="21">
        <f t="shared" si="1627"/>
        <v>7139.06</v>
      </c>
      <c r="AUV581" s="21">
        <f t="shared" si="1628"/>
        <v>6665.53</v>
      </c>
      <c r="AUW581" s="35"/>
      <c r="AUX581" s="35"/>
      <c r="AUY581" s="35"/>
      <c r="AUZ581" s="21">
        <f t="shared" si="1271"/>
        <v>0</v>
      </c>
      <c r="AVA581" s="21">
        <f t="shared" si="1271"/>
        <v>0</v>
      </c>
      <c r="AVB581" s="21">
        <f t="shared" si="1271"/>
        <v>0</v>
      </c>
      <c r="AVC581" s="41">
        <f t="shared" si="1272"/>
        <v>3</v>
      </c>
      <c r="AVD581" s="41">
        <f t="shared" si="1272"/>
        <v>7</v>
      </c>
      <c r="AVE581" s="41">
        <f t="shared" si="1272"/>
        <v>7</v>
      </c>
      <c r="AVF581" s="21">
        <f t="shared" si="1272"/>
        <v>0</v>
      </c>
      <c r="AVG581" s="21">
        <f t="shared" si="1272"/>
        <v>0</v>
      </c>
      <c r="AVH581" s="21">
        <f t="shared" si="1272"/>
        <v>0</v>
      </c>
      <c r="AVI581" s="21">
        <f t="shared" si="1272"/>
        <v>52901.37</v>
      </c>
      <c r="AVJ581" s="21">
        <f t="shared" si="1272"/>
        <v>123436.53</v>
      </c>
      <c r="AVK581" s="21">
        <f t="shared" si="1272"/>
        <v>123436.53</v>
      </c>
      <c r="AVL581" s="35"/>
      <c r="AVM581" s="35"/>
      <c r="AVN581" s="35"/>
      <c r="AVO581" s="21"/>
      <c r="AVP581" s="21"/>
      <c r="AVQ581" s="21"/>
      <c r="AVR581" s="21">
        <f t="shared" si="1273"/>
        <v>0</v>
      </c>
      <c r="AVS581" s="21">
        <f t="shared" si="1273"/>
        <v>0</v>
      </c>
      <c r="AVT581" s="21">
        <f t="shared" si="1273"/>
        <v>0</v>
      </c>
      <c r="AVU581" s="21">
        <f t="shared" si="1273"/>
        <v>26663.1</v>
      </c>
      <c r="AVV581" s="21">
        <f t="shared" si="1273"/>
        <v>55954.75</v>
      </c>
      <c r="AVW581" s="21">
        <f t="shared" si="1273"/>
        <v>52367.12</v>
      </c>
    </row>
    <row r="582" spans="1:1271" ht="36">
      <c r="A582" s="8" t="s">
        <v>215</v>
      </c>
      <c r="B582" s="8" t="s">
        <v>88</v>
      </c>
      <c r="C582" s="5"/>
      <c r="D582" s="113"/>
      <c r="E582" s="96"/>
      <c r="F582" s="29"/>
      <c r="G582" s="29"/>
      <c r="H582" s="29"/>
      <c r="I582" s="21">
        <f t="shared" si="1274"/>
        <v>13225.34</v>
      </c>
      <c r="J582" s="21">
        <f t="shared" si="1274"/>
        <v>13225.34</v>
      </c>
      <c r="K582" s="21">
        <f t="shared" si="1274"/>
        <v>13225.34</v>
      </c>
      <c r="L582" s="23">
        <v>13</v>
      </c>
      <c r="M582" s="23">
        <v>10</v>
      </c>
      <c r="N582" s="23">
        <v>10</v>
      </c>
      <c r="O582" s="35"/>
      <c r="P582" s="35"/>
      <c r="Q582" s="35"/>
      <c r="R582" s="21">
        <f t="shared" si="1275"/>
        <v>171929.42</v>
      </c>
      <c r="S582" s="21">
        <f t="shared" si="1276"/>
        <v>132253.4</v>
      </c>
      <c r="T582" s="21">
        <f t="shared" si="1277"/>
        <v>132253.4</v>
      </c>
      <c r="U582" s="35"/>
      <c r="V582" s="35"/>
      <c r="W582" s="35"/>
      <c r="X582" s="21">
        <f t="shared" si="1278"/>
        <v>3753.58</v>
      </c>
      <c r="Y582" s="21">
        <f t="shared" si="1279"/>
        <v>6237.11</v>
      </c>
      <c r="Z582" s="21">
        <f t="shared" si="1280"/>
        <v>5757.04</v>
      </c>
      <c r="AA582" s="35"/>
      <c r="AB582" s="35"/>
      <c r="AC582" s="35"/>
      <c r="AD582" s="21">
        <f t="shared" si="1213"/>
        <v>48796.54</v>
      </c>
      <c r="AE582" s="21">
        <f t="shared" si="1213"/>
        <v>62371.1</v>
      </c>
      <c r="AF582" s="21">
        <f t="shared" si="1213"/>
        <v>57570.400000000001</v>
      </c>
      <c r="AG582" s="23">
        <v>12</v>
      </c>
      <c r="AH582" s="23">
        <v>10</v>
      </c>
      <c r="AI582" s="23">
        <v>10</v>
      </c>
      <c r="AJ582" s="35"/>
      <c r="AK582" s="35"/>
      <c r="AL582" s="35"/>
      <c r="AM582" s="21">
        <f t="shared" si="1281"/>
        <v>158704.07999999999</v>
      </c>
      <c r="AN582" s="21">
        <f t="shared" si="1282"/>
        <v>132253.4</v>
      </c>
      <c r="AO582" s="21">
        <f t="shared" si="1283"/>
        <v>132253.4</v>
      </c>
      <c r="AP582" s="35"/>
      <c r="AQ582" s="35"/>
      <c r="AR582" s="35"/>
      <c r="AS582" s="21">
        <f t="shared" si="1284"/>
        <v>5844.6</v>
      </c>
      <c r="AT582" s="21">
        <f t="shared" si="1285"/>
        <v>5807.44</v>
      </c>
      <c r="AU582" s="21">
        <f t="shared" si="1286"/>
        <v>5490.36</v>
      </c>
      <c r="AV582" s="35"/>
      <c r="AW582" s="35"/>
      <c r="AX582" s="35"/>
      <c r="AY582" s="21">
        <f t="shared" si="1214"/>
        <v>70135.199999999997</v>
      </c>
      <c r="AZ582" s="21">
        <f t="shared" si="1214"/>
        <v>58074.400000000001</v>
      </c>
      <c r="BA582" s="21">
        <f t="shared" si="1214"/>
        <v>54903.6</v>
      </c>
      <c r="BB582" s="23">
        <v>8</v>
      </c>
      <c r="BC582" s="23"/>
      <c r="BD582" s="23"/>
      <c r="BE582" s="35"/>
      <c r="BF582" s="35"/>
      <c r="BG582" s="35"/>
      <c r="BH582" s="21">
        <f t="shared" si="1287"/>
        <v>105802.72</v>
      </c>
      <c r="BI582" s="21">
        <f t="shared" si="1288"/>
        <v>0</v>
      </c>
      <c r="BJ582" s="21">
        <f t="shared" si="1289"/>
        <v>0</v>
      </c>
      <c r="BK582" s="35"/>
      <c r="BL582" s="35"/>
      <c r="BM582" s="35"/>
      <c r="BN582" s="21">
        <f t="shared" si="1290"/>
        <v>4889.34</v>
      </c>
      <c r="BO582" s="21">
        <f t="shared" si="1291"/>
        <v>5705.03</v>
      </c>
      <c r="BP582" s="21">
        <f t="shared" si="1292"/>
        <v>5235.5</v>
      </c>
      <c r="BQ582" s="35"/>
      <c r="BR582" s="35"/>
      <c r="BS582" s="35"/>
      <c r="BT582" s="21">
        <f t="shared" si="1215"/>
        <v>39114.720000000001</v>
      </c>
      <c r="BU582" s="21">
        <f t="shared" si="1215"/>
        <v>0</v>
      </c>
      <c r="BV582" s="21">
        <f t="shared" si="1215"/>
        <v>0</v>
      </c>
      <c r="BW582" s="23"/>
      <c r="BX582" s="23"/>
      <c r="BY582" s="23"/>
      <c r="BZ582" s="35"/>
      <c r="CA582" s="35"/>
      <c r="CB582" s="35"/>
      <c r="CC582" s="21">
        <f t="shared" si="1293"/>
        <v>0</v>
      </c>
      <c r="CD582" s="21">
        <f t="shared" si="1294"/>
        <v>0</v>
      </c>
      <c r="CE582" s="21">
        <f t="shared" si="1295"/>
        <v>0</v>
      </c>
      <c r="CF582" s="35"/>
      <c r="CG582" s="35"/>
      <c r="CH582" s="35"/>
      <c r="CI582" s="21">
        <f t="shared" si="1296"/>
        <v>7663.77</v>
      </c>
      <c r="CJ582" s="21">
        <f t="shared" si="1297"/>
        <v>6487.58</v>
      </c>
      <c r="CK582" s="21">
        <f t="shared" si="1298"/>
        <v>20782.64</v>
      </c>
      <c r="CL582" s="35"/>
      <c r="CM582" s="35"/>
      <c r="CN582" s="35"/>
      <c r="CO582" s="21">
        <f t="shared" si="1216"/>
        <v>0</v>
      </c>
      <c r="CP582" s="21">
        <f t="shared" si="1216"/>
        <v>0</v>
      </c>
      <c r="CQ582" s="21">
        <f t="shared" si="1216"/>
        <v>0</v>
      </c>
      <c r="CR582" s="23"/>
      <c r="CS582" s="23"/>
      <c r="CT582" s="23"/>
      <c r="CU582" s="35"/>
      <c r="CV582" s="35"/>
      <c r="CW582" s="35"/>
      <c r="CX582" s="21">
        <f t="shared" si="1299"/>
        <v>0</v>
      </c>
      <c r="CY582" s="21">
        <f t="shared" si="1300"/>
        <v>0</v>
      </c>
      <c r="CZ582" s="21">
        <f t="shared" si="1301"/>
        <v>0</v>
      </c>
      <c r="DA582" s="35"/>
      <c r="DB582" s="35"/>
      <c r="DC582" s="35"/>
      <c r="DD582" s="21">
        <f t="shared" si="1302"/>
        <v>6908.01</v>
      </c>
      <c r="DE582" s="21">
        <f t="shared" si="1303"/>
        <v>6757.88</v>
      </c>
      <c r="DF582" s="21">
        <f t="shared" si="1304"/>
        <v>6356.07</v>
      </c>
      <c r="DG582" s="35"/>
      <c r="DH582" s="35"/>
      <c r="DI582" s="35"/>
      <c r="DJ582" s="21">
        <f t="shared" si="1217"/>
        <v>0</v>
      </c>
      <c r="DK582" s="21">
        <f t="shared" si="1217"/>
        <v>0</v>
      </c>
      <c r="DL582" s="21">
        <f t="shared" si="1217"/>
        <v>0</v>
      </c>
      <c r="DM582" s="23"/>
      <c r="DN582" s="23"/>
      <c r="DO582" s="23"/>
      <c r="DP582" s="35"/>
      <c r="DQ582" s="35"/>
      <c r="DR582" s="35"/>
      <c r="DS582" s="21">
        <f t="shared" si="1305"/>
        <v>0</v>
      </c>
      <c r="DT582" s="21">
        <f t="shared" si="1306"/>
        <v>0</v>
      </c>
      <c r="DU582" s="21">
        <f t="shared" si="1307"/>
        <v>0</v>
      </c>
      <c r="DV582" s="35"/>
      <c r="DW582" s="35"/>
      <c r="DX582" s="35"/>
      <c r="DY582" s="21">
        <f t="shared" si="1308"/>
        <v>7322.27</v>
      </c>
      <c r="DZ582" s="21">
        <f t="shared" si="1309"/>
        <v>7204.95</v>
      </c>
      <c r="EA582" s="21">
        <f t="shared" si="1310"/>
        <v>6827.26</v>
      </c>
      <c r="EB582" s="35"/>
      <c r="EC582" s="35"/>
      <c r="ED582" s="35"/>
      <c r="EE582" s="21">
        <f t="shared" si="1218"/>
        <v>0</v>
      </c>
      <c r="EF582" s="21">
        <f t="shared" si="1218"/>
        <v>0</v>
      </c>
      <c r="EG582" s="21">
        <f t="shared" si="1218"/>
        <v>0</v>
      </c>
      <c r="EH582" s="23"/>
      <c r="EI582" s="23"/>
      <c r="EJ582" s="23"/>
      <c r="EK582" s="35"/>
      <c r="EL582" s="35"/>
      <c r="EM582" s="35"/>
      <c r="EN582" s="21">
        <f t="shared" si="1311"/>
        <v>0</v>
      </c>
      <c r="EO582" s="21">
        <f t="shared" si="1312"/>
        <v>0</v>
      </c>
      <c r="EP582" s="21">
        <f t="shared" si="1313"/>
        <v>0</v>
      </c>
      <c r="EQ582" s="35"/>
      <c r="ER582" s="35"/>
      <c r="ES582" s="35"/>
      <c r="ET582" s="21">
        <f t="shared" si="1314"/>
        <v>0</v>
      </c>
      <c r="EU582" s="21">
        <f t="shared" si="1315"/>
        <v>0</v>
      </c>
      <c r="EV582" s="21">
        <f t="shared" si="1316"/>
        <v>0</v>
      </c>
      <c r="EW582" s="35"/>
      <c r="EX582" s="35"/>
      <c r="EY582" s="35"/>
      <c r="EZ582" s="21">
        <f t="shared" si="1219"/>
        <v>0</v>
      </c>
      <c r="FA582" s="21">
        <f t="shared" si="1219"/>
        <v>0</v>
      </c>
      <c r="FB582" s="21">
        <f t="shared" si="1219"/>
        <v>0</v>
      </c>
      <c r="FC582" s="23">
        <v>11</v>
      </c>
      <c r="FD582" s="23">
        <v>10</v>
      </c>
      <c r="FE582" s="23">
        <v>10</v>
      </c>
      <c r="FF582" s="35"/>
      <c r="FG582" s="35"/>
      <c r="FH582" s="35"/>
      <c r="FI582" s="21">
        <f t="shared" si="1317"/>
        <v>145478.74</v>
      </c>
      <c r="FJ582" s="21">
        <f t="shared" si="1318"/>
        <v>132253.4</v>
      </c>
      <c r="FK582" s="21">
        <f t="shared" si="1319"/>
        <v>132253.4</v>
      </c>
      <c r="FL582" s="35"/>
      <c r="FM582" s="35"/>
      <c r="FN582" s="35"/>
      <c r="FO582" s="21">
        <f t="shared" si="1320"/>
        <v>5999.17</v>
      </c>
      <c r="FP582" s="21">
        <f t="shared" si="1321"/>
        <v>5411.83</v>
      </c>
      <c r="FQ582" s="21">
        <f t="shared" si="1322"/>
        <v>5135.43</v>
      </c>
      <c r="FR582" s="35"/>
      <c r="FS582" s="35"/>
      <c r="FT582" s="35"/>
      <c r="FU582" s="21">
        <f t="shared" si="1220"/>
        <v>65990.87</v>
      </c>
      <c r="FV582" s="21">
        <f t="shared" si="1220"/>
        <v>54118.3</v>
      </c>
      <c r="FW582" s="21">
        <f t="shared" si="1220"/>
        <v>51354.3</v>
      </c>
      <c r="FX582" s="23">
        <f>6-6</f>
        <v>0</v>
      </c>
      <c r="FY582" s="23">
        <f t="shared" ref="FY582:FZ582" si="1629">6-6</f>
        <v>0</v>
      </c>
      <c r="FZ582" s="23">
        <f t="shared" si="1629"/>
        <v>0</v>
      </c>
      <c r="GA582" s="35"/>
      <c r="GB582" s="35"/>
      <c r="GC582" s="35"/>
      <c r="GD582" s="21">
        <f t="shared" si="1323"/>
        <v>0</v>
      </c>
      <c r="GE582" s="21">
        <f t="shared" si="1324"/>
        <v>0</v>
      </c>
      <c r="GF582" s="21">
        <f t="shared" si="1325"/>
        <v>0</v>
      </c>
      <c r="GG582" s="35"/>
      <c r="GH582" s="35"/>
      <c r="GI582" s="35"/>
      <c r="GJ582" s="21">
        <f t="shared" si="1326"/>
        <v>0</v>
      </c>
      <c r="GK582" s="21">
        <f t="shared" si="1327"/>
        <v>0</v>
      </c>
      <c r="GL582" s="21">
        <f t="shared" si="1328"/>
        <v>0</v>
      </c>
      <c r="GM582" s="35"/>
      <c r="GN582" s="35"/>
      <c r="GO582" s="35"/>
      <c r="GP582" s="21">
        <f t="shared" si="1221"/>
        <v>0</v>
      </c>
      <c r="GQ582" s="21">
        <f t="shared" si="1221"/>
        <v>0</v>
      </c>
      <c r="GR582" s="21">
        <f t="shared" si="1221"/>
        <v>0</v>
      </c>
      <c r="GS582" s="23"/>
      <c r="GT582" s="23"/>
      <c r="GU582" s="23"/>
      <c r="GV582" s="35"/>
      <c r="GW582" s="35"/>
      <c r="GX582" s="35"/>
      <c r="GY582" s="21">
        <f t="shared" si="1329"/>
        <v>0</v>
      </c>
      <c r="GZ582" s="21">
        <f t="shared" si="1330"/>
        <v>0</v>
      </c>
      <c r="HA582" s="21">
        <f t="shared" si="1331"/>
        <v>0</v>
      </c>
      <c r="HB582" s="35"/>
      <c r="HC582" s="35"/>
      <c r="HD582" s="35"/>
      <c r="HE582" s="21">
        <f t="shared" si="1332"/>
        <v>6329.35</v>
      </c>
      <c r="HF582" s="21">
        <f t="shared" si="1333"/>
        <v>6221.1</v>
      </c>
      <c r="HG582" s="21">
        <f t="shared" si="1334"/>
        <v>5879.09</v>
      </c>
      <c r="HH582" s="35"/>
      <c r="HI582" s="35"/>
      <c r="HJ582" s="35"/>
      <c r="HK582" s="21">
        <f t="shared" si="1222"/>
        <v>0</v>
      </c>
      <c r="HL582" s="21">
        <f t="shared" si="1222"/>
        <v>0</v>
      </c>
      <c r="HM582" s="21">
        <f t="shared" si="1222"/>
        <v>0</v>
      </c>
      <c r="HN582" s="23">
        <v>8</v>
      </c>
      <c r="HO582" s="23">
        <v>15</v>
      </c>
      <c r="HP582" s="23">
        <v>15</v>
      </c>
      <c r="HQ582" s="35"/>
      <c r="HR582" s="35"/>
      <c r="HS582" s="35"/>
      <c r="HT582" s="21">
        <f t="shared" si="1335"/>
        <v>105802.72</v>
      </c>
      <c r="HU582" s="21">
        <f t="shared" si="1336"/>
        <v>198380.1</v>
      </c>
      <c r="HV582" s="21">
        <f t="shared" si="1337"/>
        <v>198380.1</v>
      </c>
      <c r="HW582" s="35"/>
      <c r="HX582" s="35"/>
      <c r="HY582" s="35"/>
      <c r="HZ582" s="21">
        <f t="shared" si="1338"/>
        <v>7535.68</v>
      </c>
      <c r="IA582" s="21">
        <f t="shared" si="1339"/>
        <v>6046.24</v>
      </c>
      <c r="IB582" s="21">
        <f t="shared" si="1340"/>
        <v>5644.79</v>
      </c>
      <c r="IC582" s="35"/>
      <c r="ID582" s="35"/>
      <c r="IE582" s="35"/>
      <c r="IF582" s="21">
        <f t="shared" si="1223"/>
        <v>60285.440000000002</v>
      </c>
      <c r="IG582" s="21">
        <f t="shared" si="1223"/>
        <v>90693.6</v>
      </c>
      <c r="IH582" s="21">
        <f t="shared" si="1223"/>
        <v>84671.85</v>
      </c>
      <c r="II582" s="23"/>
      <c r="IJ582" s="23"/>
      <c r="IK582" s="23"/>
      <c r="IL582" s="35"/>
      <c r="IM582" s="35"/>
      <c r="IN582" s="35"/>
      <c r="IO582" s="21">
        <f t="shared" si="1341"/>
        <v>0</v>
      </c>
      <c r="IP582" s="21">
        <f t="shared" si="1342"/>
        <v>0</v>
      </c>
      <c r="IQ582" s="21">
        <f t="shared" si="1343"/>
        <v>0</v>
      </c>
      <c r="IR582" s="35"/>
      <c r="IS582" s="35"/>
      <c r="IT582" s="35"/>
      <c r="IU582" s="21">
        <f t="shared" si="1344"/>
        <v>6540.4</v>
      </c>
      <c r="IV582" s="21">
        <f t="shared" si="1345"/>
        <v>5635.09</v>
      </c>
      <c r="IW582" s="21">
        <f t="shared" si="1346"/>
        <v>5251.68</v>
      </c>
      <c r="IX582" s="35"/>
      <c r="IY582" s="35"/>
      <c r="IZ582" s="35"/>
      <c r="JA582" s="21">
        <f t="shared" si="1224"/>
        <v>0</v>
      </c>
      <c r="JB582" s="21">
        <f t="shared" si="1224"/>
        <v>0</v>
      </c>
      <c r="JC582" s="21">
        <f t="shared" si="1224"/>
        <v>0</v>
      </c>
      <c r="JD582" s="23"/>
      <c r="JE582" s="23"/>
      <c r="JF582" s="23"/>
      <c r="JG582" s="35"/>
      <c r="JH582" s="35"/>
      <c r="JI582" s="35"/>
      <c r="JJ582" s="21">
        <f t="shared" si="1347"/>
        <v>0</v>
      </c>
      <c r="JK582" s="21">
        <f t="shared" si="1348"/>
        <v>0</v>
      </c>
      <c r="JL582" s="21">
        <f t="shared" si="1349"/>
        <v>0</v>
      </c>
      <c r="JM582" s="35"/>
      <c r="JN582" s="35"/>
      <c r="JO582" s="35"/>
      <c r="JP582" s="21">
        <f t="shared" si="1350"/>
        <v>8941.6299999999992</v>
      </c>
      <c r="JQ582" s="21">
        <f t="shared" si="1351"/>
        <v>7900.44</v>
      </c>
      <c r="JR582" s="21">
        <f t="shared" si="1352"/>
        <v>7590.32</v>
      </c>
      <c r="JS582" s="35"/>
      <c r="JT582" s="35"/>
      <c r="JU582" s="35"/>
      <c r="JV582" s="21">
        <f t="shared" si="1225"/>
        <v>0</v>
      </c>
      <c r="JW582" s="21">
        <f t="shared" si="1225"/>
        <v>0</v>
      </c>
      <c r="JX582" s="21">
        <f t="shared" si="1225"/>
        <v>0</v>
      </c>
      <c r="JY582" s="23">
        <v>8</v>
      </c>
      <c r="JZ582" s="23">
        <v>8</v>
      </c>
      <c r="KA582" s="23">
        <v>8</v>
      </c>
      <c r="KB582" s="35"/>
      <c r="KC582" s="35"/>
      <c r="KD582" s="35"/>
      <c r="KE582" s="21">
        <f t="shared" si="1353"/>
        <v>105802.72</v>
      </c>
      <c r="KF582" s="21">
        <f t="shared" si="1354"/>
        <v>105802.72</v>
      </c>
      <c r="KG582" s="21">
        <f t="shared" si="1355"/>
        <v>105802.72</v>
      </c>
      <c r="KH582" s="35"/>
      <c r="KI582" s="35"/>
      <c r="KJ582" s="35"/>
      <c r="KK582" s="21">
        <f t="shared" si="1356"/>
        <v>6282.78</v>
      </c>
      <c r="KL582" s="21">
        <f t="shared" si="1357"/>
        <v>5410.13</v>
      </c>
      <c r="KM582" s="21">
        <f t="shared" si="1358"/>
        <v>5057.62</v>
      </c>
      <c r="KN582" s="35"/>
      <c r="KO582" s="35"/>
      <c r="KP582" s="35"/>
      <c r="KQ582" s="21">
        <f t="shared" si="1226"/>
        <v>50262.239999999998</v>
      </c>
      <c r="KR582" s="21">
        <f t="shared" si="1226"/>
        <v>43281.04</v>
      </c>
      <c r="KS582" s="21">
        <f t="shared" si="1226"/>
        <v>40460.959999999999</v>
      </c>
      <c r="KT582" s="23">
        <v>10</v>
      </c>
      <c r="KU582" s="23">
        <v>9</v>
      </c>
      <c r="KV582" s="23">
        <v>9</v>
      </c>
      <c r="KW582" s="35"/>
      <c r="KX582" s="35"/>
      <c r="KY582" s="35"/>
      <c r="KZ582" s="21">
        <f t="shared" si="1359"/>
        <v>132253.4</v>
      </c>
      <c r="LA582" s="21">
        <f t="shared" si="1360"/>
        <v>119028.06</v>
      </c>
      <c r="LB582" s="21">
        <f t="shared" si="1361"/>
        <v>119028.06</v>
      </c>
      <c r="LC582" s="35"/>
      <c r="LD582" s="35"/>
      <c r="LE582" s="35"/>
      <c r="LF582" s="21">
        <f t="shared" si="1362"/>
        <v>5703.56</v>
      </c>
      <c r="LG582" s="21">
        <f t="shared" si="1363"/>
        <v>4900.2700000000004</v>
      </c>
      <c r="LH582" s="21">
        <f t="shared" si="1364"/>
        <v>4641.3</v>
      </c>
      <c r="LI582" s="35"/>
      <c r="LJ582" s="35"/>
      <c r="LK582" s="35"/>
      <c r="LL582" s="21">
        <f t="shared" si="1227"/>
        <v>57035.6</v>
      </c>
      <c r="LM582" s="21">
        <f t="shared" si="1227"/>
        <v>44102.43</v>
      </c>
      <c r="LN582" s="21">
        <f t="shared" si="1227"/>
        <v>41771.699999999997</v>
      </c>
      <c r="LO582" s="23">
        <v>4</v>
      </c>
      <c r="LP582" s="23">
        <v>5</v>
      </c>
      <c r="LQ582" s="23">
        <v>5</v>
      </c>
      <c r="LR582" s="35"/>
      <c r="LS582" s="35"/>
      <c r="LT582" s="35"/>
      <c r="LU582" s="21">
        <f t="shared" si="1365"/>
        <v>52901.36</v>
      </c>
      <c r="LV582" s="21">
        <f t="shared" si="1366"/>
        <v>66126.7</v>
      </c>
      <c r="LW582" s="21">
        <f t="shared" si="1367"/>
        <v>66126.7</v>
      </c>
      <c r="LX582" s="35"/>
      <c r="LY582" s="35"/>
      <c r="LZ582" s="35"/>
      <c r="MA582" s="21">
        <f t="shared" si="1368"/>
        <v>7540.87</v>
      </c>
      <c r="MB582" s="21">
        <f t="shared" si="1369"/>
        <v>6866.45</v>
      </c>
      <c r="MC582" s="21">
        <f t="shared" si="1370"/>
        <v>6527.98</v>
      </c>
      <c r="MD582" s="35"/>
      <c r="ME582" s="35"/>
      <c r="MF582" s="35"/>
      <c r="MG582" s="21">
        <f t="shared" si="1228"/>
        <v>30163.48</v>
      </c>
      <c r="MH582" s="21">
        <f t="shared" si="1228"/>
        <v>34332.25</v>
      </c>
      <c r="MI582" s="21">
        <f t="shared" si="1228"/>
        <v>32639.9</v>
      </c>
      <c r="MJ582" s="23">
        <v>12</v>
      </c>
      <c r="MK582" s="23">
        <v>7</v>
      </c>
      <c r="ML582" s="23">
        <v>7</v>
      </c>
      <c r="MM582" s="35"/>
      <c r="MN582" s="35"/>
      <c r="MO582" s="35"/>
      <c r="MP582" s="21">
        <f t="shared" si="1371"/>
        <v>158704.07999999999</v>
      </c>
      <c r="MQ582" s="21">
        <f t="shared" si="1372"/>
        <v>92577.38</v>
      </c>
      <c r="MR582" s="21">
        <f t="shared" si="1373"/>
        <v>92577.38</v>
      </c>
      <c r="MS582" s="35"/>
      <c r="MT582" s="35"/>
      <c r="MU582" s="35"/>
      <c r="MV582" s="21">
        <f t="shared" si="1374"/>
        <v>8802.0400000000009</v>
      </c>
      <c r="MW582" s="21">
        <f t="shared" si="1375"/>
        <v>7787.43</v>
      </c>
      <c r="MX582" s="21">
        <f t="shared" si="1376"/>
        <v>7256.34</v>
      </c>
      <c r="MY582" s="35"/>
      <c r="MZ582" s="35"/>
      <c r="NA582" s="35"/>
      <c r="NB582" s="21">
        <f t="shared" si="1229"/>
        <v>105624.48</v>
      </c>
      <c r="NC582" s="21">
        <f t="shared" si="1229"/>
        <v>54512.01</v>
      </c>
      <c r="ND582" s="21">
        <f t="shared" si="1229"/>
        <v>50794.38</v>
      </c>
      <c r="NE582" s="23">
        <v>11</v>
      </c>
      <c r="NF582" s="23">
        <v>10</v>
      </c>
      <c r="NG582" s="23">
        <v>10</v>
      </c>
      <c r="NH582" s="35"/>
      <c r="NI582" s="35"/>
      <c r="NJ582" s="35"/>
      <c r="NK582" s="21">
        <f t="shared" si="1377"/>
        <v>145478.74</v>
      </c>
      <c r="NL582" s="21">
        <f t="shared" si="1378"/>
        <v>132253.4</v>
      </c>
      <c r="NM582" s="21">
        <f t="shared" si="1379"/>
        <v>132253.4</v>
      </c>
      <c r="NN582" s="35"/>
      <c r="NO582" s="35"/>
      <c r="NP582" s="35"/>
      <c r="NQ582" s="21">
        <f t="shared" si="1380"/>
        <v>4572.58</v>
      </c>
      <c r="NR582" s="21">
        <f t="shared" si="1381"/>
        <v>4968.33</v>
      </c>
      <c r="NS582" s="21">
        <f t="shared" si="1382"/>
        <v>4664.16</v>
      </c>
      <c r="NT582" s="35"/>
      <c r="NU582" s="35"/>
      <c r="NV582" s="35"/>
      <c r="NW582" s="21">
        <f t="shared" si="1230"/>
        <v>50298.38</v>
      </c>
      <c r="NX582" s="21">
        <f t="shared" si="1230"/>
        <v>49683.3</v>
      </c>
      <c r="NY582" s="21">
        <f t="shared" si="1230"/>
        <v>46641.599999999999</v>
      </c>
      <c r="NZ582" s="23">
        <v>5</v>
      </c>
      <c r="OA582" s="23"/>
      <c r="OB582" s="23"/>
      <c r="OC582" s="35"/>
      <c r="OD582" s="35"/>
      <c r="OE582" s="35"/>
      <c r="OF582" s="21">
        <f t="shared" si="1383"/>
        <v>66126.7</v>
      </c>
      <c r="OG582" s="21">
        <f t="shared" si="1384"/>
        <v>0</v>
      </c>
      <c r="OH582" s="21">
        <f t="shared" si="1385"/>
        <v>0</v>
      </c>
      <c r="OI582" s="35"/>
      <c r="OJ582" s="35"/>
      <c r="OK582" s="35"/>
      <c r="OL582" s="21">
        <f t="shared" si="1386"/>
        <v>7997.25</v>
      </c>
      <c r="OM582" s="21">
        <f t="shared" si="1387"/>
        <v>7284.72</v>
      </c>
      <c r="ON582" s="21">
        <f t="shared" si="1388"/>
        <v>6898.09</v>
      </c>
      <c r="OO582" s="35"/>
      <c r="OP582" s="35"/>
      <c r="OQ582" s="35"/>
      <c r="OR582" s="21">
        <f t="shared" si="1231"/>
        <v>39986.25</v>
      </c>
      <c r="OS582" s="21">
        <f t="shared" si="1231"/>
        <v>0</v>
      </c>
      <c r="OT582" s="21">
        <f t="shared" si="1231"/>
        <v>0</v>
      </c>
      <c r="OU582" s="23"/>
      <c r="OV582" s="23"/>
      <c r="OW582" s="23"/>
      <c r="OX582" s="35"/>
      <c r="OY582" s="35"/>
      <c r="OZ582" s="35"/>
      <c r="PA582" s="21">
        <f t="shared" si="1389"/>
        <v>0</v>
      </c>
      <c r="PB582" s="21">
        <f t="shared" si="1390"/>
        <v>0</v>
      </c>
      <c r="PC582" s="21">
        <f t="shared" si="1391"/>
        <v>0</v>
      </c>
      <c r="PD582" s="35"/>
      <c r="PE582" s="35"/>
      <c r="PF582" s="35"/>
      <c r="PG582" s="21">
        <f t="shared" si="1392"/>
        <v>6339.71</v>
      </c>
      <c r="PH582" s="21">
        <f t="shared" si="1393"/>
        <v>5694.83</v>
      </c>
      <c r="PI582" s="21">
        <f t="shared" si="1394"/>
        <v>5409.15</v>
      </c>
      <c r="PJ582" s="35"/>
      <c r="PK582" s="35"/>
      <c r="PL582" s="35"/>
      <c r="PM582" s="21">
        <f t="shared" si="1232"/>
        <v>0</v>
      </c>
      <c r="PN582" s="21">
        <f t="shared" si="1232"/>
        <v>0</v>
      </c>
      <c r="PO582" s="21">
        <f t="shared" si="1232"/>
        <v>0</v>
      </c>
      <c r="PP582" s="23">
        <v>13</v>
      </c>
      <c r="PQ582" s="23">
        <v>8</v>
      </c>
      <c r="PR582" s="23">
        <v>8</v>
      </c>
      <c r="PS582" s="35"/>
      <c r="PT582" s="35"/>
      <c r="PU582" s="35"/>
      <c r="PV582" s="21">
        <f t="shared" si="1395"/>
        <v>171929.42</v>
      </c>
      <c r="PW582" s="21">
        <f t="shared" si="1396"/>
        <v>105802.72</v>
      </c>
      <c r="PX582" s="21">
        <f t="shared" si="1397"/>
        <v>105802.72</v>
      </c>
      <c r="PY582" s="35"/>
      <c r="PZ582" s="35"/>
      <c r="QA582" s="35"/>
      <c r="QB582" s="21">
        <f t="shared" si="1398"/>
        <v>7237.66</v>
      </c>
      <c r="QC582" s="21">
        <f t="shared" si="1399"/>
        <v>6559.11</v>
      </c>
      <c r="QD582" s="21">
        <f t="shared" si="1400"/>
        <v>6203.16</v>
      </c>
      <c r="QE582" s="35"/>
      <c r="QF582" s="35"/>
      <c r="QG582" s="35"/>
      <c r="QH582" s="21">
        <f t="shared" si="1233"/>
        <v>94089.58</v>
      </c>
      <c r="QI582" s="21">
        <f t="shared" si="1233"/>
        <v>52472.88</v>
      </c>
      <c r="QJ582" s="21">
        <f t="shared" si="1233"/>
        <v>49625.279999999999</v>
      </c>
      <c r="QK582" s="23">
        <v>14</v>
      </c>
      <c r="QL582" s="23">
        <v>8</v>
      </c>
      <c r="QM582" s="23">
        <v>8</v>
      </c>
      <c r="QN582" s="35"/>
      <c r="QO582" s="35"/>
      <c r="QP582" s="35"/>
      <c r="QQ582" s="21">
        <f t="shared" si="1401"/>
        <v>185154.76</v>
      </c>
      <c r="QR582" s="21">
        <f t="shared" si="1402"/>
        <v>105802.72</v>
      </c>
      <c r="QS582" s="21">
        <f t="shared" si="1403"/>
        <v>105802.72</v>
      </c>
      <c r="QT582" s="35"/>
      <c r="QU582" s="35"/>
      <c r="QV582" s="35"/>
      <c r="QW582" s="21">
        <f t="shared" si="1404"/>
        <v>6246.45</v>
      </c>
      <c r="QX582" s="21">
        <f t="shared" si="1405"/>
        <v>6120.67</v>
      </c>
      <c r="QY582" s="21">
        <f t="shared" si="1406"/>
        <v>5698.9</v>
      </c>
      <c r="QZ582" s="35"/>
      <c r="RA582" s="35"/>
      <c r="RB582" s="35"/>
      <c r="RC582" s="21">
        <f t="shared" si="1234"/>
        <v>87450.3</v>
      </c>
      <c r="RD582" s="21">
        <f t="shared" si="1234"/>
        <v>48965.36</v>
      </c>
      <c r="RE582" s="21">
        <f t="shared" si="1234"/>
        <v>45591.199999999997</v>
      </c>
      <c r="RF582" s="23">
        <v>23</v>
      </c>
      <c r="RG582" s="23">
        <v>13</v>
      </c>
      <c r="RH582" s="23">
        <v>13</v>
      </c>
      <c r="RI582" s="35"/>
      <c r="RJ582" s="35"/>
      <c r="RK582" s="35"/>
      <c r="RL582" s="21">
        <f t="shared" si="1407"/>
        <v>304182.82</v>
      </c>
      <c r="RM582" s="21">
        <f t="shared" si="1408"/>
        <v>171929.42</v>
      </c>
      <c r="RN582" s="21">
        <f t="shared" si="1409"/>
        <v>171929.42</v>
      </c>
      <c r="RO582" s="35"/>
      <c r="RP582" s="35"/>
      <c r="RQ582" s="35"/>
      <c r="RR582" s="21">
        <f t="shared" si="1410"/>
        <v>4261.71</v>
      </c>
      <c r="RS582" s="21">
        <f t="shared" si="1411"/>
        <v>4526.8599999999997</v>
      </c>
      <c r="RT582" s="21">
        <f t="shared" si="1412"/>
        <v>4207.8599999999997</v>
      </c>
      <c r="RU582" s="35"/>
      <c r="RV582" s="35"/>
      <c r="RW582" s="35"/>
      <c r="RX582" s="21">
        <f t="shared" si="1235"/>
        <v>98019.33</v>
      </c>
      <c r="RY582" s="21">
        <f t="shared" si="1235"/>
        <v>58849.18</v>
      </c>
      <c r="RZ582" s="21">
        <f t="shared" si="1235"/>
        <v>54702.18</v>
      </c>
      <c r="SA582" s="23"/>
      <c r="SB582" s="23">
        <v>7</v>
      </c>
      <c r="SC582" s="23">
        <v>7</v>
      </c>
      <c r="SD582" s="35"/>
      <c r="SE582" s="35"/>
      <c r="SF582" s="35"/>
      <c r="SG582" s="21">
        <f t="shared" si="1413"/>
        <v>0</v>
      </c>
      <c r="SH582" s="21">
        <f t="shared" si="1414"/>
        <v>92577.38</v>
      </c>
      <c r="SI582" s="21">
        <f t="shared" si="1415"/>
        <v>92577.38</v>
      </c>
      <c r="SJ582" s="35"/>
      <c r="SK582" s="35"/>
      <c r="SL582" s="35"/>
      <c r="SM582" s="21">
        <f t="shared" si="1416"/>
        <v>6575.73</v>
      </c>
      <c r="SN582" s="21">
        <f t="shared" si="1417"/>
        <v>5577.38</v>
      </c>
      <c r="SO582" s="21">
        <f t="shared" si="1418"/>
        <v>5229.17</v>
      </c>
      <c r="SP582" s="35"/>
      <c r="SQ582" s="35"/>
      <c r="SR582" s="35"/>
      <c r="SS582" s="21">
        <f t="shared" si="1236"/>
        <v>0</v>
      </c>
      <c r="ST582" s="21">
        <f t="shared" si="1236"/>
        <v>39041.660000000003</v>
      </c>
      <c r="SU582" s="21">
        <f t="shared" si="1236"/>
        <v>36604.19</v>
      </c>
      <c r="SV582" s="23">
        <v>7</v>
      </c>
      <c r="SW582" s="23">
        <v>3</v>
      </c>
      <c r="SX582" s="23">
        <v>3</v>
      </c>
      <c r="SY582" s="35"/>
      <c r="SZ582" s="35"/>
      <c r="TA582" s="35"/>
      <c r="TB582" s="21">
        <f t="shared" si="1419"/>
        <v>92577.38</v>
      </c>
      <c r="TC582" s="21">
        <f t="shared" si="1420"/>
        <v>39676.019999999997</v>
      </c>
      <c r="TD582" s="21">
        <f t="shared" si="1421"/>
        <v>39676.019999999997</v>
      </c>
      <c r="TE582" s="35"/>
      <c r="TF582" s="35"/>
      <c r="TG582" s="35"/>
      <c r="TH582" s="21">
        <f t="shared" si="1422"/>
        <v>7031.87</v>
      </c>
      <c r="TI582" s="21">
        <f t="shared" si="1423"/>
        <v>5907.5</v>
      </c>
      <c r="TJ582" s="21">
        <f t="shared" si="1424"/>
        <v>5591.1</v>
      </c>
      <c r="TK582" s="35"/>
      <c r="TL582" s="35"/>
      <c r="TM582" s="35"/>
      <c r="TN582" s="21">
        <f t="shared" si="1237"/>
        <v>49223.09</v>
      </c>
      <c r="TO582" s="21">
        <f t="shared" si="1237"/>
        <v>17722.5</v>
      </c>
      <c r="TP582" s="21">
        <f t="shared" si="1237"/>
        <v>16773.3</v>
      </c>
      <c r="TQ582" s="23">
        <v>16</v>
      </c>
      <c r="TR582" s="23">
        <v>11</v>
      </c>
      <c r="TS582" s="23">
        <v>11</v>
      </c>
      <c r="TT582" s="35"/>
      <c r="TU582" s="35"/>
      <c r="TV582" s="35"/>
      <c r="TW582" s="21">
        <f t="shared" si="1425"/>
        <v>211605.44</v>
      </c>
      <c r="TX582" s="21">
        <f t="shared" si="1426"/>
        <v>145478.74</v>
      </c>
      <c r="TY582" s="21">
        <f t="shared" si="1427"/>
        <v>145478.74</v>
      </c>
      <c r="TZ582" s="35"/>
      <c r="UA582" s="35"/>
      <c r="UB582" s="35"/>
      <c r="UC582" s="21">
        <f t="shared" si="1428"/>
        <v>7218.3</v>
      </c>
      <c r="UD582" s="21">
        <f t="shared" si="1429"/>
        <v>6256.66</v>
      </c>
      <c r="UE582" s="21">
        <f t="shared" si="1430"/>
        <v>5860.58</v>
      </c>
      <c r="UF582" s="35"/>
      <c r="UG582" s="35"/>
      <c r="UH582" s="35"/>
      <c r="UI582" s="21">
        <f t="shared" si="1238"/>
        <v>115492.8</v>
      </c>
      <c r="UJ582" s="21">
        <f t="shared" si="1238"/>
        <v>68823.259999999995</v>
      </c>
      <c r="UK582" s="21">
        <f t="shared" si="1238"/>
        <v>64466.38</v>
      </c>
      <c r="UL582" s="23">
        <v>31</v>
      </c>
      <c r="UM582" s="23">
        <v>36</v>
      </c>
      <c r="UN582" s="23">
        <v>36</v>
      </c>
      <c r="UO582" s="35"/>
      <c r="UP582" s="35"/>
      <c r="UQ582" s="35"/>
      <c r="UR582" s="21">
        <f t="shared" si="1431"/>
        <v>409985.54</v>
      </c>
      <c r="US582" s="21">
        <f t="shared" si="1432"/>
        <v>476112.24</v>
      </c>
      <c r="UT582" s="21">
        <f t="shared" si="1433"/>
        <v>476112.24</v>
      </c>
      <c r="UU582" s="35"/>
      <c r="UV582" s="35"/>
      <c r="UW582" s="35"/>
      <c r="UX582" s="21">
        <f t="shared" si="1434"/>
        <v>6908.47</v>
      </c>
      <c r="UY582" s="21">
        <f t="shared" si="1435"/>
        <v>6192.85</v>
      </c>
      <c r="UZ582" s="21">
        <f t="shared" si="1436"/>
        <v>5748.15</v>
      </c>
      <c r="VA582" s="35"/>
      <c r="VB582" s="35"/>
      <c r="VC582" s="35"/>
      <c r="VD582" s="21">
        <f t="shared" si="1239"/>
        <v>214162.57</v>
      </c>
      <c r="VE582" s="21">
        <f t="shared" si="1239"/>
        <v>222942.6</v>
      </c>
      <c r="VF582" s="21">
        <f t="shared" si="1239"/>
        <v>206933.4</v>
      </c>
      <c r="VG582" s="23">
        <f>10-10</f>
        <v>0</v>
      </c>
      <c r="VH582" s="23">
        <f t="shared" ref="VH582:VI582" si="1630">10-10</f>
        <v>0</v>
      </c>
      <c r="VI582" s="23">
        <f t="shared" si="1630"/>
        <v>0</v>
      </c>
      <c r="VJ582" s="35"/>
      <c r="VK582" s="35"/>
      <c r="VL582" s="35"/>
      <c r="VM582" s="21">
        <f t="shared" si="1437"/>
        <v>0</v>
      </c>
      <c r="VN582" s="21">
        <f t="shared" si="1438"/>
        <v>0</v>
      </c>
      <c r="VO582" s="21">
        <f t="shared" si="1439"/>
        <v>0</v>
      </c>
      <c r="VP582" s="35"/>
      <c r="VQ582" s="35"/>
      <c r="VR582" s="35"/>
      <c r="VS582" s="21">
        <f t="shared" si="1440"/>
        <v>0</v>
      </c>
      <c r="VT582" s="21">
        <f t="shared" si="1441"/>
        <v>0</v>
      </c>
      <c r="VU582" s="21">
        <f t="shared" si="1442"/>
        <v>0</v>
      </c>
      <c r="VV582" s="35"/>
      <c r="VW582" s="35"/>
      <c r="VX582" s="35"/>
      <c r="VY582" s="21">
        <f t="shared" si="1240"/>
        <v>0</v>
      </c>
      <c r="VZ582" s="21">
        <f t="shared" si="1240"/>
        <v>0</v>
      </c>
      <c r="WA582" s="21">
        <f t="shared" si="1240"/>
        <v>0</v>
      </c>
      <c r="WB582" s="23">
        <v>6</v>
      </c>
      <c r="WC582" s="23">
        <v>10</v>
      </c>
      <c r="WD582" s="23">
        <v>10</v>
      </c>
      <c r="WE582" s="35"/>
      <c r="WF582" s="35"/>
      <c r="WG582" s="35"/>
      <c r="WH582" s="21">
        <f t="shared" si="1443"/>
        <v>79352.039999999994</v>
      </c>
      <c r="WI582" s="21">
        <f t="shared" si="1444"/>
        <v>132253.4</v>
      </c>
      <c r="WJ582" s="21">
        <f t="shared" si="1445"/>
        <v>132253.4</v>
      </c>
      <c r="WK582" s="35"/>
      <c r="WL582" s="35"/>
      <c r="WM582" s="35"/>
      <c r="WN582" s="21">
        <f t="shared" si="1446"/>
        <v>5696.33</v>
      </c>
      <c r="WO582" s="21">
        <f t="shared" si="1447"/>
        <v>5034.2700000000004</v>
      </c>
      <c r="WP582" s="21">
        <f t="shared" si="1448"/>
        <v>4770.8599999999997</v>
      </c>
      <c r="WQ582" s="35"/>
      <c r="WR582" s="35"/>
      <c r="WS582" s="35"/>
      <c r="WT582" s="21">
        <f t="shared" si="1241"/>
        <v>34177.980000000003</v>
      </c>
      <c r="WU582" s="21">
        <f t="shared" si="1241"/>
        <v>50342.7</v>
      </c>
      <c r="WV582" s="21">
        <f t="shared" si="1241"/>
        <v>47708.6</v>
      </c>
      <c r="WW582" s="23">
        <v>16</v>
      </c>
      <c r="WX582" s="23">
        <v>17</v>
      </c>
      <c r="WY582" s="23">
        <v>17</v>
      </c>
      <c r="WZ582" s="35"/>
      <c r="XA582" s="35"/>
      <c r="XB582" s="35"/>
      <c r="XC582" s="21">
        <f t="shared" si="1449"/>
        <v>211605.44</v>
      </c>
      <c r="XD582" s="21">
        <f t="shared" si="1450"/>
        <v>224830.78</v>
      </c>
      <c r="XE582" s="21">
        <f t="shared" si="1451"/>
        <v>224830.78</v>
      </c>
      <c r="XF582" s="35"/>
      <c r="XG582" s="35"/>
      <c r="XH582" s="35"/>
      <c r="XI582" s="21">
        <f t="shared" si="1452"/>
        <v>5293.46</v>
      </c>
      <c r="XJ582" s="21">
        <f t="shared" si="1453"/>
        <v>4898.12</v>
      </c>
      <c r="XK582" s="21">
        <f t="shared" si="1454"/>
        <v>4598.72</v>
      </c>
      <c r="XL582" s="35"/>
      <c r="XM582" s="35"/>
      <c r="XN582" s="35"/>
      <c r="XO582" s="21">
        <f t="shared" si="1242"/>
        <v>84695.360000000001</v>
      </c>
      <c r="XP582" s="21">
        <f t="shared" si="1242"/>
        <v>83268.039999999994</v>
      </c>
      <c r="XQ582" s="21">
        <f t="shared" si="1242"/>
        <v>78178.240000000005</v>
      </c>
      <c r="XR582" s="23">
        <v>28</v>
      </c>
      <c r="XS582" s="23">
        <v>14</v>
      </c>
      <c r="XT582" s="23">
        <v>14</v>
      </c>
      <c r="XU582" s="35"/>
      <c r="XV582" s="35"/>
      <c r="XW582" s="35"/>
      <c r="XX582" s="21">
        <f t="shared" si="1455"/>
        <v>370309.52</v>
      </c>
      <c r="XY582" s="21">
        <f t="shared" si="1456"/>
        <v>185154.76</v>
      </c>
      <c r="XZ582" s="21">
        <f t="shared" si="1457"/>
        <v>185154.76</v>
      </c>
      <c r="YA582" s="35"/>
      <c r="YB582" s="35"/>
      <c r="YC582" s="35"/>
      <c r="YD582" s="21">
        <f t="shared" si="1458"/>
        <v>4625.84</v>
      </c>
      <c r="YE582" s="21">
        <f t="shared" si="1459"/>
        <v>4453.68</v>
      </c>
      <c r="YF582" s="21">
        <f t="shared" si="1460"/>
        <v>4179.18</v>
      </c>
      <c r="YG582" s="35"/>
      <c r="YH582" s="35"/>
      <c r="YI582" s="35"/>
      <c r="YJ582" s="21">
        <f t="shared" si="1243"/>
        <v>129523.52</v>
      </c>
      <c r="YK582" s="21">
        <f t="shared" si="1243"/>
        <v>62351.519999999997</v>
      </c>
      <c r="YL582" s="21">
        <f t="shared" si="1243"/>
        <v>58508.52</v>
      </c>
      <c r="YM582" s="23">
        <v>9</v>
      </c>
      <c r="YN582" s="23">
        <v>8</v>
      </c>
      <c r="YO582" s="23">
        <v>8</v>
      </c>
      <c r="YP582" s="35"/>
      <c r="YQ582" s="35"/>
      <c r="YR582" s="35"/>
      <c r="YS582" s="21">
        <f t="shared" si="1461"/>
        <v>119028.06</v>
      </c>
      <c r="YT582" s="21">
        <f t="shared" si="1462"/>
        <v>105802.72</v>
      </c>
      <c r="YU582" s="21">
        <f t="shared" si="1463"/>
        <v>105802.72</v>
      </c>
      <c r="YV582" s="35"/>
      <c r="YW582" s="35"/>
      <c r="YX582" s="35"/>
      <c r="YY582" s="21">
        <f t="shared" si="1464"/>
        <v>5722.95</v>
      </c>
      <c r="YZ582" s="21">
        <f t="shared" si="1465"/>
        <v>5182.8500000000004</v>
      </c>
      <c r="ZA582" s="21">
        <f t="shared" si="1466"/>
        <v>4840.8</v>
      </c>
      <c r="ZB582" s="35"/>
      <c r="ZC582" s="35"/>
      <c r="ZD582" s="35"/>
      <c r="ZE582" s="21">
        <f t="shared" si="1244"/>
        <v>51506.55</v>
      </c>
      <c r="ZF582" s="21">
        <f t="shared" si="1244"/>
        <v>41462.800000000003</v>
      </c>
      <c r="ZG582" s="21">
        <f t="shared" si="1244"/>
        <v>38726.400000000001</v>
      </c>
      <c r="ZH582" s="23">
        <v>8</v>
      </c>
      <c r="ZI582" s="23">
        <v>3</v>
      </c>
      <c r="ZJ582" s="23">
        <v>3</v>
      </c>
      <c r="ZK582" s="35"/>
      <c r="ZL582" s="35"/>
      <c r="ZM582" s="35"/>
      <c r="ZN582" s="21">
        <f t="shared" si="1467"/>
        <v>105802.72</v>
      </c>
      <c r="ZO582" s="21">
        <f t="shared" si="1468"/>
        <v>39676.019999999997</v>
      </c>
      <c r="ZP582" s="21">
        <f t="shared" si="1469"/>
        <v>39676.019999999997</v>
      </c>
      <c r="ZQ582" s="35"/>
      <c r="ZR582" s="35"/>
      <c r="ZS582" s="35"/>
      <c r="ZT582" s="21">
        <f t="shared" si="1470"/>
        <v>8064.45</v>
      </c>
      <c r="ZU582" s="21">
        <f t="shared" si="1471"/>
        <v>4554.42</v>
      </c>
      <c r="ZV582" s="21">
        <f t="shared" si="1472"/>
        <v>4245.87</v>
      </c>
      <c r="ZW582" s="35"/>
      <c r="ZX582" s="35"/>
      <c r="ZY582" s="35"/>
      <c r="ZZ582" s="21">
        <f t="shared" si="1245"/>
        <v>64515.6</v>
      </c>
      <c r="AAA582" s="21">
        <f t="shared" si="1245"/>
        <v>13663.26</v>
      </c>
      <c r="AAB582" s="21">
        <f t="shared" si="1245"/>
        <v>12737.61</v>
      </c>
      <c r="AAC582" s="23">
        <v>1</v>
      </c>
      <c r="AAD582" s="23">
        <v>3</v>
      </c>
      <c r="AAE582" s="23">
        <v>3</v>
      </c>
      <c r="AAF582" s="35"/>
      <c r="AAG582" s="35"/>
      <c r="AAH582" s="35"/>
      <c r="AAI582" s="21">
        <f t="shared" si="1473"/>
        <v>13225.34</v>
      </c>
      <c r="AAJ582" s="21">
        <f t="shared" si="1474"/>
        <v>39676.019999999997</v>
      </c>
      <c r="AAK582" s="21">
        <f t="shared" si="1475"/>
        <v>39676.019999999997</v>
      </c>
      <c r="AAL582" s="35"/>
      <c r="AAM582" s="35"/>
      <c r="AAN582" s="35"/>
      <c r="AAO582" s="21">
        <f t="shared" si="1476"/>
        <v>6467.43</v>
      </c>
      <c r="AAP582" s="21">
        <f t="shared" si="1477"/>
        <v>6208.82</v>
      </c>
      <c r="AAQ582" s="21">
        <f t="shared" si="1478"/>
        <v>5811.57</v>
      </c>
      <c r="AAR582" s="35"/>
      <c r="AAS582" s="35"/>
      <c r="AAT582" s="35"/>
      <c r="AAU582" s="21">
        <f t="shared" si="1246"/>
        <v>6467.43</v>
      </c>
      <c r="AAV582" s="21">
        <f t="shared" si="1246"/>
        <v>18626.46</v>
      </c>
      <c r="AAW582" s="21">
        <f t="shared" si="1246"/>
        <v>17434.71</v>
      </c>
      <c r="AAX582" s="23">
        <v>5</v>
      </c>
      <c r="AAY582" s="23">
        <v>6</v>
      </c>
      <c r="AAZ582" s="23">
        <v>6</v>
      </c>
      <c r="ABA582" s="35"/>
      <c r="ABB582" s="35"/>
      <c r="ABC582" s="35"/>
      <c r="ABD582" s="21">
        <f t="shared" si="1479"/>
        <v>66126.7</v>
      </c>
      <c r="ABE582" s="21">
        <f t="shared" si="1480"/>
        <v>79352.039999999994</v>
      </c>
      <c r="ABF582" s="21">
        <f t="shared" si="1481"/>
        <v>79352.039999999994</v>
      </c>
      <c r="ABG582" s="35"/>
      <c r="ABH582" s="35"/>
      <c r="ABI582" s="35"/>
      <c r="ABJ582" s="21">
        <f t="shared" si="1482"/>
        <v>4366.1499999999996</v>
      </c>
      <c r="ABK582" s="21">
        <f t="shared" si="1483"/>
        <v>3846</v>
      </c>
      <c r="ABL582" s="21">
        <f t="shared" si="1484"/>
        <v>3569.34</v>
      </c>
      <c r="ABM582" s="35"/>
      <c r="ABN582" s="35"/>
      <c r="ABO582" s="35"/>
      <c r="ABP582" s="21">
        <f t="shared" si="1247"/>
        <v>21830.75</v>
      </c>
      <c r="ABQ582" s="21">
        <f t="shared" si="1247"/>
        <v>23076</v>
      </c>
      <c r="ABR582" s="21">
        <f t="shared" si="1247"/>
        <v>21416.04</v>
      </c>
      <c r="ABS582" s="23">
        <v>6</v>
      </c>
      <c r="ABT582" s="23">
        <v>4</v>
      </c>
      <c r="ABU582" s="23">
        <v>4</v>
      </c>
      <c r="ABV582" s="35"/>
      <c r="ABW582" s="35"/>
      <c r="ABX582" s="35"/>
      <c r="ABY582" s="21">
        <f t="shared" si="1485"/>
        <v>79352.039999999994</v>
      </c>
      <c r="ABZ582" s="21">
        <f t="shared" si="1486"/>
        <v>52901.36</v>
      </c>
      <c r="ACA582" s="21">
        <f t="shared" si="1487"/>
        <v>52901.36</v>
      </c>
      <c r="ACB582" s="35"/>
      <c r="ACC582" s="35"/>
      <c r="ACD582" s="35"/>
      <c r="ACE582" s="21">
        <f t="shared" si="1488"/>
        <v>5004.46</v>
      </c>
      <c r="ACF582" s="21">
        <f t="shared" si="1489"/>
        <v>4602.97</v>
      </c>
      <c r="ACG582" s="21">
        <f t="shared" si="1490"/>
        <v>4352.91</v>
      </c>
      <c r="ACH582" s="35"/>
      <c r="ACI582" s="35"/>
      <c r="ACJ582" s="35"/>
      <c r="ACK582" s="21">
        <f t="shared" si="1248"/>
        <v>30026.76</v>
      </c>
      <c r="ACL582" s="21">
        <f t="shared" si="1248"/>
        <v>18411.88</v>
      </c>
      <c r="ACM582" s="21">
        <f t="shared" si="1248"/>
        <v>17411.64</v>
      </c>
      <c r="ACN582" s="23">
        <v>4</v>
      </c>
      <c r="ACO582" s="23">
        <v>3</v>
      </c>
      <c r="ACP582" s="23">
        <v>3</v>
      </c>
      <c r="ACQ582" s="35"/>
      <c r="ACR582" s="35"/>
      <c r="ACS582" s="35"/>
      <c r="ACT582" s="21">
        <f t="shared" si="1491"/>
        <v>52901.36</v>
      </c>
      <c r="ACU582" s="21">
        <f t="shared" si="1492"/>
        <v>39676.019999999997</v>
      </c>
      <c r="ACV582" s="21">
        <f t="shared" si="1493"/>
        <v>39676.019999999997</v>
      </c>
      <c r="ACW582" s="35"/>
      <c r="ACX582" s="35"/>
      <c r="ACY582" s="35"/>
      <c r="ACZ582" s="21">
        <f t="shared" si="1494"/>
        <v>5392.19</v>
      </c>
      <c r="ADA582" s="21">
        <f t="shared" si="1495"/>
        <v>5007.2700000000004</v>
      </c>
      <c r="ADB582" s="21">
        <f t="shared" si="1496"/>
        <v>4724.25</v>
      </c>
      <c r="ADC582" s="35"/>
      <c r="ADD582" s="35"/>
      <c r="ADE582" s="35"/>
      <c r="ADF582" s="21">
        <f t="shared" si="1249"/>
        <v>21568.76</v>
      </c>
      <c r="ADG582" s="21">
        <f t="shared" si="1249"/>
        <v>15021.81</v>
      </c>
      <c r="ADH582" s="21">
        <f t="shared" si="1249"/>
        <v>14172.75</v>
      </c>
      <c r="ADI582" s="110">
        <v>10</v>
      </c>
      <c r="ADJ582" s="110">
        <v>20</v>
      </c>
      <c r="ADK582" s="110">
        <v>20</v>
      </c>
      <c r="ADL582" s="35"/>
      <c r="ADM582" s="35"/>
      <c r="ADN582" s="35"/>
      <c r="ADO582" s="21">
        <f t="shared" si="1497"/>
        <v>132253.4</v>
      </c>
      <c r="ADP582" s="21">
        <f t="shared" si="1498"/>
        <v>264506.8</v>
      </c>
      <c r="ADQ582" s="21">
        <f t="shared" si="1499"/>
        <v>264506.8</v>
      </c>
      <c r="ADR582" s="35"/>
      <c r="ADS582" s="35"/>
      <c r="ADT582" s="35"/>
      <c r="ADU582" s="21">
        <f t="shared" si="1500"/>
        <v>4438.67</v>
      </c>
      <c r="ADV582" s="21">
        <f t="shared" si="1501"/>
        <v>4581.46</v>
      </c>
      <c r="ADW582" s="21">
        <f t="shared" si="1502"/>
        <v>4282.08</v>
      </c>
      <c r="ADX582" s="35"/>
      <c r="ADY582" s="35"/>
      <c r="ADZ582" s="35"/>
      <c r="AEA582" s="21">
        <f t="shared" si="1250"/>
        <v>44386.7</v>
      </c>
      <c r="AEB582" s="21">
        <f t="shared" si="1250"/>
        <v>91629.2</v>
      </c>
      <c r="AEC582" s="21">
        <f t="shared" si="1250"/>
        <v>85641.600000000006</v>
      </c>
      <c r="AED582" s="23">
        <v>13</v>
      </c>
      <c r="AEE582" s="23">
        <v>6</v>
      </c>
      <c r="AEF582" s="23">
        <v>6</v>
      </c>
      <c r="AEG582" s="35"/>
      <c r="AEH582" s="35"/>
      <c r="AEI582" s="35"/>
      <c r="AEJ582" s="21">
        <f t="shared" si="1503"/>
        <v>171929.42</v>
      </c>
      <c r="AEK582" s="21">
        <f t="shared" si="1504"/>
        <v>79352.039999999994</v>
      </c>
      <c r="AEL582" s="21">
        <f t="shared" si="1505"/>
        <v>79352.039999999994</v>
      </c>
      <c r="AEM582" s="35"/>
      <c r="AEN582" s="35"/>
      <c r="AEO582" s="35"/>
      <c r="AEP582" s="21">
        <f t="shared" si="1506"/>
        <v>5527.43</v>
      </c>
      <c r="AEQ582" s="21">
        <f t="shared" si="1507"/>
        <v>5406.74</v>
      </c>
      <c r="AER582" s="21">
        <f t="shared" si="1508"/>
        <v>5108.13</v>
      </c>
      <c r="AES582" s="35"/>
      <c r="AET582" s="35"/>
      <c r="AEU582" s="35"/>
      <c r="AEV582" s="21">
        <f t="shared" si="1251"/>
        <v>71856.59</v>
      </c>
      <c r="AEW582" s="21">
        <f t="shared" si="1251"/>
        <v>32440.44</v>
      </c>
      <c r="AEX582" s="21">
        <f t="shared" si="1251"/>
        <v>30648.78</v>
      </c>
      <c r="AEY582" s="23"/>
      <c r="AEZ582" s="23"/>
      <c r="AFA582" s="23"/>
      <c r="AFB582" s="35"/>
      <c r="AFC582" s="35"/>
      <c r="AFD582" s="35"/>
      <c r="AFE582" s="21">
        <f t="shared" si="1509"/>
        <v>0</v>
      </c>
      <c r="AFF582" s="21">
        <f t="shared" si="1510"/>
        <v>0</v>
      </c>
      <c r="AFG582" s="21">
        <f t="shared" si="1511"/>
        <v>0</v>
      </c>
      <c r="AFH582" s="35"/>
      <c r="AFI582" s="35"/>
      <c r="AFJ582" s="35"/>
      <c r="AFK582" s="21">
        <f t="shared" si="1512"/>
        <v>6146.77</v>
      </c>
      <c r="AFL582" s="21">
        <f t="shared" si="1513"/>
        <v>5619.19</v>
      </c>
      <c r="AFM582" s="21">
        <f t="shared" si="1514"/>
        <v>5298.37</v>
      </c>
      <c r="AFN582" s="35"/>
      <c r="AFO582" s="35"/>
      <c r="AFP582" s="35"/>
      <c r="AFQ582" s="21">
        <f t="shared" si="1252"/>
        <v>0</v>
      </c>
      <c r="AFR582" s="21">
        <f t="shared" si="1252"/>
        <v>0</v>
      </c>
      <c r="AFS582" s="21">
        <f t="shared" si="1252"/>
        <v>0</v>
      </c>
      <c r="AFT582" s="23">
        <v>8</v>
      </c>
      <c r="AFU582" s="23">
        <v>3</v>
      </c>
      <c r="AFV582" s="23">
        <v>3</v>
      </c>
      <c r="AFW582" s="35"/>
      <c r="AFX582" s="35"/>
      <c r="AFY582" s="35"/>
      <c r="AFZ582" s="21">
        <f t="shared" si="1515"/>
        <v>105802.72</v>
      </c>
      <c r="AGA582" s="21">
        <f t="shared" si="1516"/>
        <v>39676.019999999997</v>
      </c>
      <c r="AGB582" s="21">
        <f t="shared" si="1517"/>
        <v>39676.019999999997</v>
      </c>
      <c r="AGC582" s="35"/>
      <c r="AGD582" s="35"/>
      <c r="AGE582" s="35"/>
      <c r="AGF582" s="21">
        <f t="shared" si="1518"/>
        <v>6496.25</v>
      </c>
      <c r="AGG582" s="21">
        <f t="shared" si="1519"/>
        <v>5791.65</v>
      </c>
      <c r="AGH582" s="21">
        <f t="shared" si="1520"/>
        <v>5464.93</v>
      </c>
      <c r="AGI582" s="35"/>
      <c r="AGJ582" s="35"/>
      <c r="AGK582" s="35"/>
      <c r="AGL582" s="21">
        <f t="shared" si="1253"/>
        <v>51970</v>
      </c>
      <c r="AGM582" s="21">
        <f t="shared" si="1253"/>
        <v>17374.95</v>
      </c>
      <c r="AGN582" s="21">
        <f t="shared" si="1253"/>
        <v>16394.79</v>
      </c>
      <c r="AGO582" s="23"/>
      <c r="AGP582" s="23"/>
      <c r="AGQ582" s="23"/>
      <c r="AGR582" s="35"/>
      <c r="AGS582" s="35"/>
      <c r="AGT582" s="35"/>
      <c r="AGU582" s="21">
        <f t="shared" si="1521"/>
        <v>0</v>
      </c>
      <c r="AGV582" s="21">
        <f t="shared" si="1522"/>
        <v>0</v>
      </c>
      <c r="AGW582" s="21">
        <f t="shared" si="1523"/>
        <v>0</v>
      </c>
      <c r="AGX582" s="35"/>
      <c r="AGY582" s="35"/>
      <c r="AGZ582" s="35"/>
      <c r="AHA582" s="21">
        <f t="shared" si="1524"/>
        <v>9744.64</v>
      </c>
      <c r="AHB582" s="21">
        <f t="shared" si="1525"/>
        <v>8634.9599999999991</v>
      </c>
      <c r="AHC582" s="21">
        <f t="shared" si="1526"/>
        <v>8131.11</v>
      </c>
      <c r="AHD582" s="35"/>
      <c r="AHE582" s="35"/>
      <c r="AHF582" s="35"/>
      <c r="AHG582" s="21">
        <f t="shared" si="1254"/>
        <v>0</v>
      </c>
      <c r="AHH582" s="21">
        <f t="shared" si="1254"/>
        <v>0</v>
      </c>
      <c r="AHI582" s="21">
        <f t="shared" si="1254"/>
        <v>0</v>
      </c>
      <c r="AHJ582" s="23">
        <v>16</v>
      </c>
      <c r="AHK582" s="23">
        <v>10</v>
      </c>
      <c r="AHL582" s="23">
        <v>10</v>
      </c>
      <c r="AHM582" s="35"/>
      <c r="AHN582" s="35"/>
      <c r="AHO582" s="35"/>
      <c r="AHP582" s="21">
        <f t="shared" si="1527"/>
        <v>211605.44</v>
      </c>
      <c r="AHQ582" s="21">
        <f t="shared" si="1528"/>
        <v>132253.4</v>
      </c>
      <c r="AHR582" s="21">
        <f t="shared" si="1529"/>
        <v>132253.4</v>
      </c>
      <c r="AHS582" s="35"/>
      <c r="AHT582" s="35"/>
      <c r="AHU582" s="35"/>
      <c r="AHV582" s="21">
        <f t="shared" si="1530"/>
        <v>5988.61</v>
      </c>
      <c r="AHW582" s="21">
        <f t="shared" si="1531"/>
        <v>5314.43</v>
      </c>
      <c r="AHX582" s="21">
        <f t="shared" si="1532"/>
        <v>4987.24</v>
      </c>
      <c r="AHY582" s="35"/>
      <c r="AHZ582" s="35"/>
      <c r="AIA582" s="35"/>
      <c r="AIB582" s="21">
        <f t="shared" si="1255"/>
        <v>95817.76</v>
      </c>
      <c r="AIC582" s="21">
        <f t="shared" si="1255"/>
        <v>53144.3</v>
      </c>
      <c r="AID582" s="21">
        <f t="shared" si="1255"/>
        <v>49872.4</v>
      </c>
      <c r="AIE582" s="23">
        <f>4-4</f>
        <v>0</v>
      </c>
      <c r="AIF582" s="23">
        <f t="shared" ref="AIF582:AIG582" si="1631">4-4</f>
        <v>0</v>
      </c>
      <c r="AIG582" s="23">
        <f t="shared" si="1631"/>
        <v>0</v>
      </c>
      <c r="AIH582" s="35"/>
      <c r="AII582" s="35"/>
      <c r="AIJ582" s="35"/>
      <c r="AIK582" s="21">
        <f t="shared" si="1533"/>
        <v>0</v>
      </c>
      <c r="AIL582" s="21">
        <f t="shared" si="1534"/>
        <v>0</v>
      </c>
      <c r="AIM582" s="21">
        <f t="shared" si="1535"/>
        <v>0</v>
      </c>
      <c r="AIN582" s="35"/>
      <c r="AIO582" s="35"/>
      <c r="AIP582" s="35"/>
      <c r="AIQ582" s="21">
        <f t="shared" si="1536"/>
        <v>0</v>
      </c>
      <c r="AIR582" s="21">
        <f t="shared" si="1537"/>
        <v>0</v>
      </c>
      <c r="AIS582" s="21">
        <f t="shared" si="1538"/>
        <v>0</v>
      </c>
      <c r="AIT582" s="35"/>
      <c r="AIU582" s="35"/>
      <c r="AIV582" s="35"/>
      <c r="AIW582" s="21">
        <f t="shared" si="1256"/>
        <v>0</v>
      </c>
      <c r="AIX582" s="21">
        <f t="shared" si="1256"/>
        <v>0</v>
      </c>
      <c r="AIY582" s="21">
        <f t="shared" si="1256"/>
        <v>0</v>
      </c>
      <c r="AIZ582" s="23">
        <v>10</v>
      </c>
      <c r="AJA582" s="23">
        <v>7</v>
      </c>
      <c r="AJB582" s="23">
        <v>7</v>
      </c>
      <c r="AJC582" s="35"/>
      <c r="AJD582" s="35"/>
      <c r="AJE582" s="35"/>
      <c r="AJF582" s="21">
        <f t="shared" si="1539"/>
        <v>132253.4</v>
      </c>
      <c r="AJG582" s="21">
        <f t="shared" si="1540"/>
        <v>92577.38</v>
      </c>
      <c r="AJH582" s="21">
        <f t="shared" si="1541"/>
        <v>92577.38</v>
      </c>
      <c r="AJI582" s="35"/>
      <c r="AJJ582" s="35"/>
      <c r="AJK582" s="35"/>
      <c r="AJL582" s="21">
        <f t="shared" si="1542"/>
        <v>5896.63</v>
      </c>
      <c r="AJM582" s="21">
        <f t="shared" si="1543"/>
        <v>5481.08</v>
      </c>
      <c r="AJN582" s="21">
        <f t="shared" si="1544"/>
        <v>5178.13</v>
      </c>
      <c r="AJO582" s="35"/>
      <c r="AJP582" s="35"/>
      <c r="AJQ582" s="35"/>
      <c r="AJR582" s="21">
        <f t="shared" si="1257"/>
        <v>58966.3</v>
      </c>
      <c r="AJS582" s="21">
        <f t="shared" si="1257"/>
        <v>38367.56</v>
      </c>
      <c r="AJT582" s="21">
        <f t="shared" si="1257"/>
        <v>36246.910000000003</v>
      </c>
      <c r="AJU582" s="23">
        <v>2</v>
      </c>
      <c r="AJV582" s="23">
        <v>4</v>
      </c>
      <c r="AJW582" s="23">
        <v>4</v>
      </c>
      <c r="AJX582" s="35"/>
      <c r="AJY582" s="35"/>
      <c r="AJZ582" s="35"/>
      <c r="AKA582" s="21">
        <f t="shared" si="1545"/>
        <v>26450.68</v>
      </c>
      <c r="AKB582" s="21">
        <f t="shared" si="1546"/>
        <v>52901.36</v>
      </c>
      <c r="AKC582" s="21">
        <f t="shared" si="1547"/>
        <v>52901.36</v>
      </c>
      <c r="AKD582" s="35"/>
      <c r="AKE582" s="35"/>
      <c r="AKF582" s="35"/>
      <c r="AKG582" s="21">
        <f t="shared" si="1548"/>
        <v>6013.3</v>
      </c>
      <c r="AKH582" s="21">
        <f t="shared" si="1549"/>
        <v>5360.17</v>
      </c>
      <c r="AKI582" s="21">
        <f t="shared" si="1550"/>
        <v>5061.47</v>
      </c>
      <c r="AKJ582" s="35"/>
      <c r="AKK582" s="35"/>
      <c r="AKL582" s="35"/>
      <c r="AKM582" s="21">
        <f t="shared" si="1258"/>
        <v>12026.6</v>
      </c>
      <c r="AKN582" s="21">
        <f t="shared" si="1258"/>
        <v>21440.68</v>
      </c>
      <c r="AKO582" s="21">
        <f t="shared" si="1258"/>
        <v>20245.88</v>
      </c>
      <c r="AKP582" s="23">
        <v>6</v>
      </c>
      <c r="AKQ582" s="23">
        <v>3</v>
      </c>
      <c r="AKR582" s="23">
        <v>3</v>
      </c>
      <c r="AKS582" s="35"/>
      <c r="AKT582" s="35"/>
      <c r="AKU582" s="35"/>
      <c r="AKV582" s="21">
        <f t="shared" si="1551"/>
        <v>79352.039999999994</v>
      </c>
      <c r="AKW582" s="21">
        <f t="shared" si="1552"/>
        <v>39676.019999999997</v>
      </c>
      <c r="AKX582" s="21">
        <f t="shared" si="1553"/>
        <v>39676.019999999997</v>
      </c>
      <c r="AKY582" s="35"/>
      <c r="AKZ582" s="35"/>
      <c r="ALA582" s="35"/>
      <c r="ALB582" s="21">
        <f t="shared" si="1554"/>
        <v>6409.55</v>
      </c>
      <c r="ALC582" s="21">
        <f t="shared" si="1555"/>
        <v>5664.41</v>
      </c>
      <c r="ALD582" s="21">
        <f t="shared" si="1556"/>
        <v>5282.17</v>
      </c>
      <c r="ALE582" s="35"/>
      <c r="ALF582" s="35"/>
      <c r="ALG582" s="35"/>
      <c r="ALH582" s="21">
        <f t="shared" si="1259"/>
        <v>38457.300000000003</v>
      </c>
      <c r="ALI582" s="21">
        <f t="shared" si="1259"/>
        <v>16993.23</v>
      </c>
      <c r="ALJ582" s="21">
        <f t="shared" si="1259"/>
        <v>15846.51</v>
      </c>
      <c r="ALK582" s="23">
        <v>6</v>
      </c>
      <c r="ALL582" s="23">
        <v>1</v>
      </c>
      <c r="ALM582" s="23">
        <v>1</v>
      </c>
      <c r="ALN582" s="35"/>
      <c r="ALO582" s="35"/>
      <c r="ALP582" s="35"/>
      <c r="ALQ582" s="21">
        <f t="shared" si="1557"/>
        <v>79352.039999999994</v>
      </c>
      <c r="ALR582" s="21">
        <f t="shared" si="1558"/>
        <v>13225.34</v>
      </c>
      <c r="ALS582" s="21">
        <f t="shared" si="1559"/>
        <v>13225.34</v>
      </c>
      <c r="ALT582" s="35"/>
      <c r="ALU582" s="35"/>
      <c r="ALV582" s="35"/>
      <c r="ALW582" s="21">
        <f t="shared" si="1560"/>
        <v>7353.24</v>
      </c>
      <c r="ALX582" s="21">
        <f t="shared" si="1561"/>
        <v>6107.52</v>
      </c>
      <c r="ALY582" s="21">
        <f t="shared" si="1562"/>
        <v>5687.72</v>
      </c>
      <c r="ALZ582" s="35"/>
      <c r="AMA582" s="35"/>
      <c r="AMB582" s="35"/>
      <c r="AMC582" s="21">
        <f t="shared" si="1260"/>
        <v>44119.44</v>
      </c>
      <c r="AMD582" s="21">
        <f t="shared" si="1260"/>
        <v>6107.52</v>
      </c>
      <c r="AME582" s="21">
        <f t="shared" si="1260"/>
        <v>5687.72</v>
      </c>
      <c r="AMF582" s="23">
        <v>6</v>
      </c>
      <c r="AMG582" s="23">
        <v>13</v>
      </c>
      <c r="AMH582" s="23">
        <v>13</v>
      </c>
      <c r="AMI582" s="35"/>
      <c r="AMJ582" s="35"/>
      <c r="AMK582" s="35"/>
      <c r="AML582" s="21">
        <f t="shared" si="1563"/>
        <v>79352.039999999994</v>
      </c>
      <c r="AMM582" s="21">
        <f t="shared" si="1564"/>
        <v>171929.42</v>
      </c>
      <c r="AMN582" s="21">
        <f t="shared" si="1565"/>
        <v>171929.42</v>
      </c>
      <c r="AMO582" s="35"/>
      <c r="AMP582" s="35"/>
      <c r="AMQ582" s="35"/>
      <c r="AMR582" s="21">
        <f t="shared" si="1566"/>
        <v>5811.28</v>
      </c>
      <c r="AMS582" s="21">
        <f t="shared" si="1567"/>
        <v>5161.38</v>
      </c>
      <c r="AMT582" s="21">
        <f t="shared" si="1568"/>
        <v>4820.59</v>
      </c>
      <c r="AMU582" s="35"/>
      <c r="AMV582" s="35"/>
      <c r="AMW582" s="35"/>
      <c r="AMX582" s="21">
        <f t="shared" si="1261"/>
        <v>34867.68</v>
      </c>
      <c r="AMY582" s="21">
        <f t="shared" si="1261"/>
        <v>67097.94</v>
      </c>
      <c r="AMZ582" s="21">
        <f t="shared" si="1261"/>
        <v>62667.67</v>
      </c>
      <c r="ANA582" s="23">
        <v>6</v>
      </c>
      <c r="ANB582" s="23">
        <v>4</v>
      </c>
      <c r="ANC582" s="23">
        <v>4</v>
      </c>
      <c r="AND582" s="35"/>
      <c r="ANE582" s="35"/>
      <c r="ANF582" s="35"/>
      <c r="ANG582" s="21">
        <f t="shared" si="1569"/>
        <v>79352.039999999994</v>
      </c>
      <c r="ANH582" s="21">
        <f t="shared" si="1570"/>
        <v>52901.36</v>
      </c>
      <c r="ANI582" s="21">
        <f t="shared" si="1571"/>
        <v>52901.36</v>
      </c>
      <c r="ANJ582" s="35"/>
      <c r="ANK582" s="35"/>
      <c r="ANL582" s="35"/>
      <c r="ANM582" s="21">
        <f t="shared" si="1572"/>
        <v>10267.08</v>
      </c>
      <c r="ANN582" s="21">
        <f t="shared" si="1573"/>
        <v>13313.2</v>
      </c>
      <c r="ANO582" s="21">
        <f t="shared" si="1574"/>
        <v>12795.41</v>
      </c>
      <c r="ANP582" s="35"/>
      <c r="ANQ582" s="35"/>
      <c r="ANR582" s="35"/>
      <c r="ANS582" s="21">
        <f t="shared" si="1262"/>
        <v>61602.48</v>
      </c>
      <c r="ANT582" s="21">
        <f t="shared" si="1262"/>
        <v>53252.800000000003</v>
      </c>
      <c r="ANU582" s="21">
        <f t="shared" si="1262"/>
        <v>51181.64</v>
      </c>
      <c r="ANV582" s="23">
        <v>5</v>
      </c>
      <c r="ANW582" s="23">
        <v>5</v>
      </c>
      <c r="ANX582" s="23">
        <v>5</v>
      </c>
      <c r="ANY582" s="35"/>
      <c r="ANZ582" s="35"/>
      <c r="AOA582" s="35"/>
      <c r="AOB582" s="21">
        <f t="shared" si="1575"/>
        <v>66126.7</v>
      </c>
      <c r="AOC582" s="21">
        <f t="shared" si="1576"/>
        <v>66126.7</v>
      </c>
      <c r="AOD582" s="21">
        <f t="shared" si="1577"/>
        <v>66126.7</v>
      </c>
      <c r="AOE582" s="35"/>
      <c r="AOF582" s="35"/>
      <c r="AOG582" s="35"/>
      <c r="AOH582" s="21">
        <f t="shared" si="1578"/>
        <v>4784.3</v>
      </c>
      <c r="AOI582" s="21">
        <f t="shared" si="1579"/>
        <v>5313.22</v>
      </c>
      <c r="AOJ582" s="21">
        <f t="shared" si="1580"/>
        <v>4968.49</v>
      </c>
      <c r="AOK582" s="35"/>
      <c r="AOL582" s="35"/>
      <c r="AOM582" s="35"/>
      <c r="AON582" s="21">
        <f t="shared" si="1263"/>
        <v>23921.5</v>
      </c>
      <c r="AOO582" s="21">
        <f t="shared" si="1263"/>
        <v>26566.1</v>
      </c>
      <c r="AOP582" s="21">
        <f t="shared" si="1263"/>
        <v>24842.45</v>
      </c>
      <c r="AOQ582" s="23">
        <v>9</v>
      </c>
      <c r="AOR582" s="23">
        <v>6</v>
      </c>
      <c r="AOS582" s="23">
        <v>6</v>
      </c>
      <c r="AOT582" s="35"/>
      <c r="AOU582" s="35"/>
      <c r="AOV582" s="35"/>
      <c r="AOW582" s="21">
        <f t="shared" si="1581"/>
        <v>119028.06</v>
      </c>
      <c r="AOX582" s="21">
        <f t="shared" si="1582"/>
        <v>79352.039999999994</v>
      </c>
      <c r="AOY582" s="21">
        <f t="shared" si="1583"/>
        <v>79352.039999999994</v>
      </c>
      <c r="AOZ582" s="35"/>
      <c r="APA582" s="35"/>
      <c r="APB582" s="35"/>
      <c r="APC582" s="21">
        <f t="shared" si="1584"/>
        <v>6947.04</v>
      </c>
      <c r="APD582" s="21">
        <f t="shared" si="1585"/>
        <v>5961.37</v>
      </c>
      <c r="APE582" s="21">
        <f t="shared" si="1586"/>
        <v>5525.58</v>
      </c>
      <c r="APF582" s="35"/>
      <c r="APG582" s="35"/>
      <c r="APH582" s="35"/>
      <c r="API582" s="21">
        <f t="shared" si="1264"/>
        <v>62523.360000000001</v>
      </c>
      <c r="APJ582" s="21">
        <f t="shared" si="1264"/>
        <v>35768.22</v>
      </c>
      <c r="APK582" s="21">
        <f t="shared" si="1264"/>
        <v>33153.480000000003</v>
      </c>
      <c r="APL582" s="23">
        <v>11</v>
      </c>
      <c r="APM582" s="23">
        <v>3</v>
      </c>
      <c r="APN582" s="23">
        <v>3</v>
      </c>
      <c r="APO582" s="35"/>
      <c r="APP582" s="35"/>
      <c r="APQ582" s="35"/>
      <c r="APR582" s="21">
        <f t="shared" si="1587"/>
        <v>145478.74</v>
      </c>
      <c r="APS582" s="21">
        <f t="shared" si="1588"/>
        <v>39676.019999999997</v>
      </c>
      <c r="APT582" s="21">
        <f t="shared" si="1589"/>
        <v>39676.019999999997</v>
      </c>
      <c r="APU582" s="35"/>
      <c r="APV582" s="35"/>
      <c r="APW582" s="35"/>
      <c r="APX582" s="21">
        <f t="shared" si="1590"/>
        <v>6075.36</v>
      </c>
      <c r="APY582" s="21">
        <f t="shared" si="1591"/>
        <v>5343.22</v>
      </c>
      <c r="APZ582" s="21">
        <f t="shared" si="1592"/>
        <v>4997.84</v>
      </c>
      <c r="AQA582" s="35"/>
      <c r="AQB582" s="35"/>
      <c r="AQC582" s="35"/>
      <c r="AQD582" s="21">
        <f t="shared" si="1265"/>
        <v>66828.960000000006</v>
      </c>
      <c r="AQE582" s="21">
        <f t="shared" si="1265"/>
        <v>16029.66</v>
      </c>
      <c r="AQF582" s="21">
        <f t="shared" si="1265"/>
        <v>14993.52</v>
      </c>
      <c r="AQG582" s="23">
        <v>8</v>
      </c>
      <c r="AQH582" s="23">
        <v>13</v>
      </c>
      <c r="AQI582" s="23">
        <v>13</v>
      </c>
      <c r="AQJ582" s="35"/>
      <c r="AQK582" s="35"/>
      <c r="AQL582" s="35"/>
      <c r="AQM582" s="21">
        <f t="shared" si="1593"/>
        <v>105802.72</v>
      </c>
      <c r="AQN582" s="21">
        <f t="shared" si="1594"/>
        <v>171929.42</v>
      </c>
      <c r="AQO582" s="21">
        <f t="shared" si="1595"/>
        <v>171929.42</v>
      </c>
      <c r="AQP582" s="35"/>
      <c r="AQQ582" s="35"/>
      <c r="AQR582" s="35"/>
      <c r="AQS582" s="21">
        <f t="shared" si="1596"/>
        <v>4874.68</v>
      </c>
      <c r="AQT582" s="21">
        <f t="shared" si="1597"/>
        <v>5008.5600000000004</v>
      </c>
      <c r="AQU582" s="21">
        <f t="shared" si="1598"/>
        <v>4727.74</v>
      </c>
      <c r="AQV582" s="35"/>
      <c r="AQW582" s="35"/>
      <c r="AQX582" s="35"/>
      <c r="AQY582" s="21">
        <f t="shared" si="1266"/>
        <v>38997.440000000002</v>
      </c>
      <c r="AQZ582" s="21">
        <f t="shared" si="1266"/>
        <v>65111.28</v>
      </c>
      <c r="ARA582" s="21">
        <f t="shared" si="1266"/>
        <v>61460.62</v>
      </c>
      <c r="ARB582" s="23">
        <v>3</v>
      </c>
      <c r="ARC582" s="23">
        <v>7</v>
      </c>
      <c r="ARD582" s="23">
        <v>7</v>
      </c>
      <c r="ARE582" s="35"/>
      <c r="ARF582" s="35"/>
      <c r="ARG582" s="35"/>
      <c r="ARH582" s="21">
        <f t="shared" si="1599"/>
        <v>39676.019999999997</v>
      </c>
      <c r="ARI582" s="21">
        <f t="shared" si="1600"/>
        <v>92577.38</v>
      </c>
      <c r="ARJ582" s="21">
        <f t="shared" si="1601"/>
        <v>92577.38</v>
      </c>
      <c r="ARK582" s="35"/>
      <c r="ARL582" s="35"/>
      <c r="ARM582" s="35"/>
      <c r="ARN582" s="21">
        <f t="shared" si="1602"/>
        <v>6736.52</v>
      </c>
      <c r="ARO582" s="21">
        <f t="shared" si="1603"/>
        <v>4883.93</v>
      </c>
      <c r="ARP582" s="21">
        <f t="shared" si="1604"/>
        <v>4550.47</v>
      </c>
      <c r="ARQ582" s="35"/>
      <c r="ARR582" s="35"/>
      <c r="ARS582" s="35"/>
      <c r="ART582" s="21">
        <f t="shared" si="1267"/>
        <v>20209.560000000001</v>
      </c>
      <c r="ARU582" s="21">
        <f t="shared" si="1267"/>
        <v>34187.51</v>
      </c>
      <c r="ARV582" s="21">
        <f t="shared" si="1267"/>
        <v>31853.29</v>
      </c>
      <c r="ARW582" s="23">
        <v>13</v>
      </c>
      <c r="ARX582" s="23">
        <v>19</v>
      </c>
      <c r="ARY582" s="23">
        <v>19</v>
      </c>
      <c r="ARZ582" s="35"/>
      <c r="ASA582" s="35"/>
      <c r="ASB582" s="35"/>
      <c r="ASC582" s="21">
        <f t="shared" si="1605"/>
        <v>171929.42</v>
      </c>
      <c r="ASD582" s="21">
        <f t="shared" si="1606"/>
        <v>251281.46</v>
      </c>
      <c r="ASE582" s="21">
        <f t="shared" si="1607"/>
        <v>251281.46</v>
      </c>
      <c r="ASF582" s="35"/>
      <c r="ASG582" s="35"/>
      <c r="ASH582" s="35"/>
      <c r="ASI582" s="21">
        <f t="shared" si="1608"/>
        <v>5127.29</v>
      </c>
      <c r="ASJ582" s="21">
        <f t="shared" si="1609"/>
        <v>5521.52</v>
      </c>
      <c r="ASK582" s="21">
        <f t="shared" si="1610"/>
        <v>5103.92</v>
      </c>
      <c r="ASL582" s="35"/>
      <c r="ASM582" s="35"/>
      <c r="ASN582" s="35"/>
      <c r="ASO582" s="21">
        <f t="shared" si="1268"/>
        <v>66654.77</v>
      </c>
      <c r="ASP582" s="21">
        <f t="shared" si="1268"/>
        <v>104908.88</v>
      </c>
      <c r="ASQ582" s="21">
        <f t="shared" si="1268"/>
        <v>96974.48</v>
      </c>
      <c r="ASR582" s="23">
        <v>13</v>
      </c>
      <c r="ASS582" s="23">
        <v>17</v>
      </c>
      <c r="AST582" s="23">
        <v>17</v>
      </c>
      <c r="ASU582" s="35"/>
      <c r="ASV582" s="35"/>
      <c r="ASW582" s="35"/>
      <c r="ASX582" s="21">
        <f t="shared" si="1611"/>
        <v>171929.42</v>
      </c>
      <c r="ASY582" s="21">
        <f t="shared" si="1612"/>
        <v>224830.78</v>
      </c>
      <c r="ASZ582" s="21">
        <f t="shared" si="1613"/>
        <v>224830.78</v>
      </c>
      <c r="ATA582" s="35"/>
      <c r="ATB582" s="35"/>
      <c r="ATC582" s="35"/>
      <c r="ATD582" s="21">
        <f t="shared" si="1614"/>
        <v>5286.43</v>
      </c>
      <c r="ATE582" s="21">
        <f t="shared" si="1615"/>
        <v>4714.16</v>
      </c>
      <c r="ATF582" s="21">
        <f t="shared" si="1616"/>
        <v>4400.8999999999996</v>
      </c>
      <c r="ATG582" s="35"/>
      <c r="ATH582" s="35"/>
      <c r="ATI582" s="35"/>
      <c r="ATJ582" s="21">
        <f t="shared" si="1269"/>
        <v>68723.59</v>
      </c>
      <c r="ATK582" s="21">
        <f t="shared" si="1269"/>
        <v>80140.72</v>
      </c>
      <c r="ATL582" s="21">
        <f t="shared" si="1269"/>
        <v>74815.3</v>
      </c>
      <c r="ATM582" s="23">
        <v>17</v>
      </c>
      <c r="ATN582" s="23">
        <v>14</v>
      </c>
      <c r="ATO582" s="23">
        <v>14</v>
      </c>
      <c r="ATP582" s="35"/>
      <c r="ATQ582" s="35"/>
      <c r="ATR582" s="35"/>
      <c r="ATS582" s="21">
        <f t="shared" si="1617"/>
        <v>224830.78</v>
      </c>
      <c r="ATT582" s="21">
        <f t="shared" si="1618"/>
        <v>185154.76</v>
      </c>
      <c r="ATU582" s="21">
        <f t="shared" si="1619"/>
        <v>185154.76</v>
      </c>
      <c r="ATV582" s="35"/>
      <c r="ATW582" s="35"/>
      <c r="ATX582" s="35"/>
      <c r="ATY582" s="21">
        <f t="shared" si="1620"/>
        <v>5606.97</v>
      </c>
      <c r="ATZ582" s="21">
        <f t="shared" si="1621"/>
        <v>5339.52</v>
      </c>
      <c r="AUA582" s="21">
        <f t="shared" si="1622"/>
        <v>4937.03</v>
      </c>
      <c r="AUB582" s="35"/>
      <c r="AUC582" s="35"/>
      <c r="AUD582" s="35"/>
      <c r="AUE582" s="21">
        <f t="shared" si="1270"/>
        <v>95318.49</v>
      </c>
      <c r="AUF582" s="21">
        <f t="shared" si="1270"/>
        <v>74753.279999999999</v>
      </c>
      <c r="AUG582" s="21">
        <f t="shared" si="1270"/>
        <v>69118.42</v>
      </c>
      <c r="AUH582" s="23">
        <v>19</v>
      </c>
      <c r="AUI582" s="23">
        <v>15</v>
      </c>
      <c r="AUJ582" s="23">
        <v>15</v>
      </c>
      <c r="AUK582" s="35"/>
      <c r="AUL582" s="35"/>
      <c r="AUM582" s="35"/>
      <c r="AUN582" s="21">
        <f t="shared" si="1623"/>
        <v>251281.46</v>
      </c>
      <c r="AUO582" s="21">
        <f t="shared" si="1624"/>
        <v>198380.1</v>
      </c>
      <c r="AUP582" s="21">
        <f t="shared" si="1625"/>
        <v>198380.1</v>
      </c>
      <c r="AUQ582" s="35"/>
      <c r="AUR582" s="35"/>
      <c r="AUS582" s="35"/>
      <c r="AUT582" s="21">
        <f t="shared" si="1626"/>
        <v>5368.58</v>
      </c>
      <c r="AUU582" s="21">
        <f t="shared" si="1627"/>
        <v>5354.29</v>
      </c>
      <c r="AUV582" s="21">
        <f t="shared" si="1628"/>
        <v>4999.1499999999996</v>
      </c>
      <c r="AUW582" s="35"/>
      <c r="AUX582" s="35"/>
      <c r="AUY582" s="35"/>
      <c r="AUZ582" s="21">
        <f t="shared" si="1271"/>
        <v>102003.02</v>
      </c>
      <c r="AVA582" s="21">
        <f t="shared" si="1271"/>
        <v>80314.350000000006</v>
      </c>
      <c r="AVB582" s="21">
        <f t="shared" si="1271"/>
        <v>74987.25</v>
      </c>
      <c r="AVC582" s="41">
        <f t="shared" si="1272"/>
        <v>470</v>
      </c>
      <c r="AVD582" s="41">
        <f t="shared" si="1272"/>
        <v>408</v>
      </c>
      <c r="AVE582" s="41">
        <f t="shared" si="1272"/>
        <v>408</v>
      </c>
      <c r="AVF582" s="21">
        <f t="shared" si="1272"/>
        <v>0</v>
      </c>
      <c r="AVG582" s="21">
        <f t="shared" si="1272"/>
        <v>0</v>
      </c>
      <c r="AVH582" s="21">
        <f t="shared" si="1272"/>
        <v>0</v>
      </c>
      <c r="AVI582" s="21">
        <f t="shared" si="1272"/>
        <v>6215909.7999999998</v>
      </c>
      <c r="AVJ582" s="21">
        <f t="shared" si="1272"/>
        <v>5395938.7199999997</v>
      </c>
      <c r="AVK582" s="21">
        <f t="shared" si="1272"/>
        <v>5395938.7199999997</v>
      </c>
      <c r="AVL582" s="35"/>
      <c r="AVM582" s="35"/>
      <c r="AVN582" s="35"/>
      <c r="AVO582" s="21"/>
      <c r="AVP582" s="21"/>
      <c r="AVQ582" s="21"/>
      <c r="AVR582" s="21">
        <f t="shared" si="1273"/>
        <v>0</v>
      </c>
      <c r="AVS582" s="21">
        <f t="shared" si="1273"/>
        <v>0</v>
      </c>
      <c r="AVT582" s="21">
        <f t="shared" si="1273"/>
        <v>0</v>
      </c>
      <c r="AVU582" s="21">
        <f t="shared" si="1273"/>
        <v>2779695.12</v>
      </c>
      <c r="AVV582" s="21">
        <f t="shared" si="1273"/>
        <v>2241838.96</v>
      </c>
      <c r="AVW582" s="21">
        <f t="shared" si="1273"/>
        <v>2098431.84</v>
      </c>
    </row>
    <row r="583" spans="1:1271" ht="36">
      <c r="A583" s="8" t="s">
        <v>182</v>
      </c>
      <c r="B583" s="8" t="s">
        <v>89</v>
      </c>
      <c r="C583" s="5"/>
      <c r="D583" s="113"/>
      <c r="E583" s="96"/>
      <c r="F583" s="29"/>
      <c r="G583" s="29"/>
      <c r="H583" s="29"/>
      <c r="I583" s="21">
        <f t="shared" si="1274"/>
        <v>2997.74</v>
      </c>
      <c r="J583" s="21">
        <f t="shared" si="1274"/>
        <v>2997.74</v>
      </c>
      <c r="K583" s="21">
        <f t="shared" si="1274"/>
        <v>2997.74</v>
      </c>
      <c r="L583" s="23">
        <v>52</v>
      </c>
      <c r="M583" s="23">
        <v>44</v>
      </c>
      <c r="N583" s="23">
        <v>44</v>
      </c>
      <c r="O583" s="35"/>
      <c r="P583" s="35"/>
      <c r="Q583" s="35"/>
      <c r="R583" s="21">
        <f t="shared" si="1275"/>
        <v>155882.48000000001</v>
      </c>
      <c r="S583" s="21">
        <f t="shared" si="1276"/>
        <v>131900.56</v>
      </c>
      <c r="T583" s="21">
        <f t="shared" si="1277"/>
        <v>131900.56</v>
      </c>
      <c r="U583" s="35"/>
      <c r="V583" s="35"/>
      <c r="W583" s="35"/>
      <c r="X583" s="21">
        <f t="shared" si="1278"/>
        <v>850.81</v>
      </c>
      <c r="Y583" s="21">
        <f t="shared" si="1279"/>
        <v>1413.74</v>
      </c>
      <c r="Z583" s="21">
        <f t="shared" si="1280"/>
        <v>1304.93</v>
      </c>
      <c r="AA583" s="35"/>
      <c r="AB583" s="35"/>
      <c r="AC583" s="35"/>
      <c r="AD583" s="21">
        <f t="shared" si="1213"/>
        <v>44242.12</v>
      </c>
      <c r="AE583" s="21">
        <f t="shared" si="1213"/>
        <v>62204.56</v>
      </c>
      <c r="AF583" s="21">
        <f t="shared" si="1213"/>
        <v>57416.92</v>
      </c>
      <c r="AG583" s="23">
        <v>44</v>
      </c>
      <c r="AH583" s="23">
        <v>41</v>
      </c>
      <c r="AI583" s="23">
        <v>41</v>
      </c>
      <c r="AJ583" s="35"/>
      <c r="AK583" s="35"/>
      <c r="AL583" s="35"/>
      <c r="AM583" s="21">
        <f t="shared" si="1281"/>
        <v>131900.56</v>
      </c>
      <c r="AN583" s="21">
        <f t="shared" si="1282"/>
        <v>122907.34</v>
      </c>
      <c r="AO583" s="21">
        <f t="shared" si="1283"/>
        <v>122907.34</v>
      </c>
      <c r="AP583" s="35"/>
      <c r="AQ583" s="35"/>
      <c r="AR583" s="35"/>
      <c r="AS583" s="21">
        <f t="shared" si="1284"/>
        <v>1324.77</v>
      </c>
      <c r="AT583" s="21">
        <f t="shared" si="1285"/>
        <v>1316.35</v>
      </c>
      <c r="AU583" s="21">
        <f t="shared" si="1286"/>
        <v>1244.48</v>
      </c>
      <c r="AV583" s="35"/>
      <c r="AW583" s="35"/>
      <c r="AX583" s="35"/>
      <c r="AY583" s="21">
        <f t="shared" si="1214"/>
        <v>58289.88</v>
      </c>
      <c r="AZ583" s="21">
        <f t="shared" si="1214"/>
        <v>53970.35</v>
      </c>
      <c r="BA583" s="21">
        <f t="shared" si="1214"/>
        <v>51023.68</v>
      </c>
      <c r="BB583" s="23">
        <v>17</v>
      </c>
      <c r="BC583" s="23"/>
      <c r="BD583" s="23"/>
      <c r="BE583" s="35"/>
      <c r="BF583" s="35"/>
      <c r="BG583" s="35"/>
      <c r="BH583" s="21">
        <f t="shared" si="1287"/>
        <v>50961.58</v>
      </c>
      <c r="BI583" s="21">
        <f t="shared" si="1288"/>
        <v>0</v>
      </c>
      <c r="BJ583" s="21">
        <f t="shared" si="1289"/>
        <v>0</v>
      </c>
      <c r="BK583" s="35"/>
      <c r="BL583" s="35"/>
      <c r="BM583" s="35"/>
      <c r="BN583" s="21">
        <f t="shared" si="1290"/>
        <v>1108.25</v>
      </c>
      <c r="BO583" s="21">
        <f t="shared" si="1291"/>
        <v>1293.1400000000001</v>
      </c>
      <c r="BP583" s="21">
        <f t="shared" si="1292"/>
        <v>1186.71</v>
      </c>
      <c r="BQ583" s="35"/>
      <c r="BR583" s="35"/>
      <c r="BS583" s="35"/>
      <c r="BT583" s="21">
        <f t="shared" si="1215"/>
        <v>18840.25</v>
      </c>
      <c r="BU583" s="21">
        <f t="shared" si="1215"/>
        <v>0</v>
      </c>
      <c r="BV583" s="21">
        <f t="shared" si="1215"/>
        <v>0</v>
      </c>
      <c r="BW583" s="23">
        <v>49</v>
      </c>
      <c r="BX583" s="23">
        <v>49</v>
      </c>
      <c r="BY583" s="23">
        <v>49</v>
      </c>
      <c r="BZ583" s="35"/>
      <c r="CA583" s="35"/>
      <c r="CB583" s="35"/>
      <c r="CC583" s="21">
        <f t="shared" si="1293"/>
        <v>146889.26</v>
      </c>
      <c r="CD583" s="21">
        <f t="shared" si="1294"/>
        <v>146889.26</v>
      </c>
      <c r="CE583" s="21">
        <f t="shared" si="1295"/>
        <v>146889.26</v>
      </c>
      <c r="CF583" s="35"/>
      <c r="CG583" s="35"/>
      <c r="CH583" s="35"/>
      <c r="CI583" s="21">
        <f t="shared" si="1296"/>
        <v>1737.12</v>
      </c>
      <c r="CJ583" s="21">
        <f t="shared" si="1297"/>
        <v>1470.52</v>
      </c>
      <c r="CK583" s="21">
        <f t="shared" si="1298"/>
        <v>4710.7299999999996</v>
      </c>
      <c r="CL583" s="35"/>
      <c r="CM583" s="35"/>
      <c r="CN583" s="35"/>
      <c r="CO583" s="21">
        <f t="shared" si="1216"/>
        <v>85118.88</v>
      </c>
      <c r="CP583" s="21">
        <f t="shared" si="1216"/>
        <v>72055.48</v>
      </c>
      <c r="CQ583" s="21">
        <f t="shared" si="1216"/>
        <v>230825.77</v>
      </c>
      <c r="CR583" s="23"/>
      <c r="CS583" s="23"/>
      <c r="CT583" s="23"/>
      <c r="CU583" s="35"/>
      <c r="CV583" s="35"/>
      <c r="CW583" s="35"/>
      <c r="CX583" s="21">
        <f t="shared" si="1299"/>
        <v>0</v>
      </c>
      <c r="CY583" s="21">
        <f t="shared" si="1300"/>
        <v>0</v>
      </c>
      <c r="CZ583" s="21">
        <f t="shared" si="1301"/>
        <v>0</v>
      </c>
      <c r="DA583" s="35"/>
      <c r="DB583" s="35"/>
      <c r="DC583" s="35"/>
      <c r="DD583" s="21">
        <f t="shared" si="1302"/>
        <v>1565.81</v>
      </c>
      <c r="DE583" s="21">
        <f t="shared" si="1303"/>
        <v>1531.78</v>
      </c>
      <c r="DF583" s="21">
        <f t="shared" si="1304"/>
        <v>1440.71</v>
      </c>
      <c r="DG583" s="35"/>
      <c r="DH583" s="35"/>
      <c r="DI583" s="35"/>
      <c r="DJ583" s="21">
        <f t="shared" si="1217"/>
        <v>0</v>
      </c>
      <c r="DK583" s="21">
        <f t="shared" si="1217"/>
        <v>0</v>
      </c>
      <c r="DL583" s="21">
        <f t="shared" si="1217"/>
        <v>0</v>
      </c>
      <c r="DM583" s="23"/>
      <c r="DN583" s="23"/>
      <c r="DO583" s="23"/>
      <c r="DP583" s="35"/>
      <c r="DQ583" s="35"/>
      <c r="DR583" s="35"/>
      <c r="DS583" s="21">
        <f t="shared" si="1305"/>
        <v>0</v>
      </c>
      <c r="DT583" s="21">
        <f t="shared" si="1306"/>
        <v>0</v>
      </c>
      <c r="DU583" s="21">
        <f t="shared" si="1307"/>
        <v>0</v>
      </c>
      <c r="DV583" s="35"/>
      <c r="DW583" s="35"/>
      <c r="DX583" s="35"/>
      <c r="DY583" s="21">
        <f t="shared" si="1308"/>
        <v>1659.71</v>
      </c>
      <c r="DZ583" s="21">
        <f t="shared" si="1309"/>
        <v>1633.12</v>
      </c>
      <c r="EA583" s="21">
        <f t="shared" si="1310"/>
        <v>1547.51</v>
      </c>
      <c r="EB583" s="35"/>
      <c r="EC583" s="35"/>
      <c r="ED583" s="35"/>
      <c r="EE583" s="21">
        <f t="shared" si="1218"/>
        <v>0</v>
      </c>
      <c r="EF583" s="21">
        <f t="shared" si="1218"/>
        <v>0</v>
      </c>
      <c r="EG583" s="21">
        <f t="shared" si="1218"/>
        <v>0</v>
      </c>
      <c r="EH583" s="23"/>
      <c r="EI583" s="23"/>
      <c r="EJ583" s="23"/>
      <c r="EK583" s="35"/>
      <c r="EL583" s="35"/>
      <c r="EM583" s="35"/>
      <c r="EN583" s="21">
        <f t="shared" si="1311"/>
        <v>0</v>
      </c>
      <c r="EO583" s="21">
        <f t="shared" si="1312"/>
        <v>0</v>
      </c>
      <c r="EP583" s="21">
        <f t="shared" si="1313"/>
        <v>0</v>
      </c>
      <c r="EQ583" s="35"/>
      <c r="ER583" s="35"/>
      <c r="ES583" s="35"/>
      <c r="ET583" s="21">
        <f t="shared" si="1314"/>
        <v>0</v>
      </c>
      <c r="EU583" s="21">
        <f t="shared" si="1315"/>
        <v>0</v>
      </c>
      <c r="EV583" s="21">
        <f t="shared" si="1316"/>
        <v>0</v>
      </c>
      <c r="EW583" s="35"/>
      <c r="EX583" s="35"/>
      <c r="EY583" s="35"/>
      <c r="EZ583" s="21">
        <f t="shared" si="1219"/>
        <v>0</v>
      </c>
      <c r="FA583" s="21">
        <f t="shared" si="1219"/>
        <v>0</v>
      </c>
      <c r="FB583" s="21">
        <f t="shared" si="1219"/>
        <v>0</v>
      </c>
      <c r="FC583" s="23">
        <v>21</v>
      </c>
      <c r="FD583" s="23">
        <v>17</v>
      </c>
      <c r="FE583" s="23">
        <v>17</v>
      </c>
      <c r="FF583" s="35"/>
      <c r="FG583" s="35"/>
      <c r="FH583" s="35"/>
      <c r="FI583" s="21">
        <f t="shared" si="1317"/>
        <v>62952.54</v>
      </c>
      <c r="FJ583" s="21">
        <f t="shared" si="1318"/>
        <v>50961.58</v>
      </c>
      <c r="FK583" s="21">
        <f t="shared" si="1319"/>
        <v>50961.58</v>
      </c>
      <c r="FL583" s="35"/>
      <c r="FM583" s="35"/>
      <c r="FN583" s="35"/>
      <c r="FO583" s="21">
        <f t="shared" si="1320"/>
        <v>1359.81</v>
      </c>
      <c r="FP583" s="21">
        <f t="shared" si="1321"/>
        <v>1226.68</v>
      </c>
      <c r="FQ583" s="21">
        <f t="shared" si="1322"/>
        <v>1164.03</v>
      </c>
      <c r="FR583" s="35"/>
      <c r="FS583" s="35"/>
      <c r="FT583" s="35"/>
      <c r="FU583" s="21">
        <f t="shared" si="1220"/>
        <v>28556.01</v>
      </c>
      <c r="FV583" s="21">
        <f t="shared" si="1220"/>
        <v>20853.560000000001</v>
      </c>
      <c r="FW583" s="21">
        <f t="shared" si="1220"/>
        <v>19788.509999999998</v>
      </c>
      <c r="FX583" s="23">
        <f>10-10</f>
        <v>0</v>
      </c>
      <c r="FY583" s="23">
        <f t="shared" ref="FY583:FZ583" si="1632">10-10</f>
        <v>0</v>
      </c>
      <c r="FZ583" s="23">
        <f t="shared" si="1632"/>
        <v>0</v>
      </c>
      <c r="GA583" s="35"/>
      <c r="GB583" s="35"/>
      <c r="GC583" s="35"/>
      <c r="GD583" s="21">
        <f t="shared" si="1323"/>
        <v>0</v>
      </c>
      <c r="GE583" s="21">
        <f t="shared" si="1324"/>
        <v>0</v>
      </c>
      <c r="GF583" s="21">
        <f t="shared" si="1325"/>
        <v>0</v>
      </c>
      <c r="GG583" s="35"/>
      <c r="GH583" s="35"/>
      <c r="GI583" s="35"/>
      <c r="GJ583" s="21">
        <f t="shared" si="1326"/>
        <v>0</v>
      </c>
      <c r="GK583" s="21">
        <f t="shared" si="1327"/>
        <v>0</v>
      </c>
      <c r="GL583" s="21">
        <f t="shared" si="1328"/>
        <v>0</v>
      </c>
      <c r="GM583" s="35"/>
      <c r="GN583" s="35"/>
      <c r="GO583" s="35"/>
      <c r="GP583" s="21">
        <f t="shared" si="1221"/>
        <v>0</v>
      </c>
      <c r="GQ583" s="21">
        <f t="shared" si="1221"/>
        <v>0</v>
      </c>
      <c r="GR583" s="21">
        <f t="shared" si="1221"/>
        <v>0</v>
      </c>
      <c r="GS583" s="23"/>
      <c r="GT583" s="23"/>
      <c r="GU583" s="23"/>
      <c r="GV583" s="35"/>
      <c r="GW583" s="35"/>
      <c r="GX583" s="35"/>
      <c r="GY583" s="21">
        <f t="shared" si="1329"/>
        <v>0</v>
      </c>
      <c r="GZ583" s="21">
        <f t="shared" si="1330"/>
        <v>0</v>
      </c>
      <c r="HA583" s="21">
        <f t="shared" si="1331"/>
        <v>0</v>
      </c>
      <c r="HB583" s="35"/>
      <c r="HC583" s="35"/>
      <c r="HD583" s="35"/>
      <c r="HE583" s="21">
        <f t="shared" si="1332"/>
        <v>1434.65</v>
      </c>
      <c r="HF583" s="21">
        <f t="shared" si="1333"/>
        <v>1410.11</v>
      </c>
      <c r="HG583" s="21">
        <f t="shared" si="1334"/>
        <v>1332.59</v>
      </c>
      <c r="HH583" s="35"/>
      <c r="HI583" s="35"/>
      <c r="HJ583" s="35"/>
      <c r="HK583" s="21">
        <f t="shared" si="1222"/>
        <v>0</v>
      </c>
      <c r="HL583" s="21">
        <f t="shared" si="1222"/>
        <v>0</v>
      </c>
      <c r="HM583" s="21">
        <f t="shared" si="1222"/>
        <v>0</v>
      </c>
      <c r="HN583" s="23">
        <v>39</v>
      </c>
      <c r="HO583" s="23">
        <v>42</v>
      </c>
      <c r="HP583" s="23">
        <v>42</v>
      </c>
      <c r="HQ583" s="35"/>
      <c r="HR583" s="35"/>
      <c r="HS583" s="35"/>
      <c r="HT583" s="21">
        <f t="shared" si="1335"/>
        <v>116911.86</v>
      </c>
      <c r="HU583" s="21">
        <f t="shared" si="1336"/>
        <v>125905.08</v>
      </c>
      <c r="HV583" s="21">
        <f t="shared" si="1337"/>
        <v>125905.08</v>
      </c>
      <c r="HW583" s="35"/>
      <c r="HX583" s="35"/>
      <c r="HY583" s="35"/>
      <c r="HZ583" s="21">
        <f t="shared" si="1338"/>
        <v>1708.09</v>
      </c>
      <c r="IA583" s="21">
        <f t="shared" si="1339"/>
        <v>1370.48</v>
      </c>
      <c r="IB583" s="21">
        <f t="shared" si="1340"/>
        <v>1279.48</v>
      </c>
      <c r="IC583" s="35"/>
      <c r="ID583" s="35"/>
      <c r="IE583" s="35"/>
      <c r="IF583" s="21">
        <f t="shared" si="1223"/>
        <v>66615.509999999995</v>
      </c>
      <c r="IG583" s="21">
        <f t="shared" si="1223"/>
        <v>57560.160000000003</v>
      </c>
      <c r="IH583" s="21">
        <f t="shared" si="1223"/>
        <v>53738.16</v>
      </c>
      <c r="II583" s="23"/>
      <c r="IJ583" s="23"/>
      <c r="IK583" s="23"/>
      <c r="IL583" s="35"/>
      <c r="IM583" s="35"/>
      <c r="IN583" s="35"/>
      <c r="IO583" s="21">
        <f t="shared" si="1341"/>
        <v>0</v>
      </c>
      <c r="IP583" s="21">
        <f t="shared" si="1342"/>
        <v>0</v>
      </c>
      <c r="IQ583" s="21">
        <f t="shared" si="1343"/>
        <v>0</v>
      </c>
      <c r="IR583" s="35"/>
      <c r="IS583" s="35"/>
      <c r="IT583" s="35"/>
      <c r="IU583" s="21">
        <f t="shared" si="1344"/>
        <v>1482.49</v>
      </c>
      <c r="IV583" s="21">
        <f t="shared" si="1345"/>
        <v>1277.28</v>
      </c>
      <c r="IW583" s="21">
        <f t="shared" si="1346"/>
        <v>1190.3800000000001</v>
      </c>
      <c r="IX583" s="35"/>
      <c r="IY583" s="35"/>
      <c r="IZ583" s="35"/>
      <c r="JA583" s="21">
        <f t="shared" si="1224"/>
        <v>0</v>
      </c>
      <c r="JB583" s="21">
        <f t="shared" si="1224"/>
        <v>0</v>
      </c>
      <c r="JC583" s="21">
        <f t="shared" si="1224"/>
        <v>0</v>
      </c>
      <c r="JD583" s="23"/>
      <c r="JE583" s="23"/>
      <c r="JF583" s="23"/>
      <c r="JG583" s="35"/>
      <c r="JH583" s="35"/>
      <c r="JI583" s="35"/>
      <c r="JJ583" s="21">
        <f t="shared" si="1347"/>
        <v>0</v>
      </c>
      <c r="JK583" s="21">
        <f t="shared" si="1348"/>
        <v>0</v>
      </c>
      <c r="JL583" s="21">
        <f t="shared" si="1349"/>
        <v>0</v>
      </c>
      <c r="JM583" s="35"/>
      <c r="JN583" s="35"/>
      <c r="JO583" s="35"/>
      <c r="JP583" s="21">
        <f t="shared" si="1350"/>
        <v>2026.77</v>
      </c>
      <c r="JQ583" s="21">
        <f t="shared" si="1351"/>
        <v>1790.77</v>
      </c>
      <c r="JR583" s="21">
        <f t="shared" si="1352"/>
        <v>1720.47</v>
      </c>
      <c r="JS583" s="35"/>
      <c r="JT583" s="35"/>
      <c r="JU583" s="35"/>
      <c r="JV583" s="21">
        <f t="shared" si="1225"/>
        <v>0</v>
      </c>
      <c r="JW583" s="21">
        <f t="shared" si="1225"/>
        <v>0</v>
      </c>
      <c r="JX583" s="21">
        <f t="shared" si="1225"/>
        <v>0</v>
      </c>
      <c r="JY583" s="23">
        <v>19</v>
      </c>
      <c r="JZ583" s="23">
        <v>29</v>
      </c>
      <c r="KA583" s="23">
        <v>29</v>
      </c>
      <c r="KB583" s="35"/>
      <c r="KC583" s="35"/>
      <c r="KD583" s="35"/>
      <c r="KE583" s="21">
        <f t="shared" si="1353"/>
        <v>56957.06</v>
      </c>
      <c r="KF583" s="21">
        <f t="shared" si="1354"/>
        <v>86934.46</v>
      </c>
      <c r="KG583" s="21">
        <f t="shared" si="1355"/>
        <v>86934.46</v>
      </c>
      <c r="KH583" s="35"/>
      <c r="KI583" s="35"/>
      <c r="KJ583" s="35"/>
      <c r="KK583" s="21">
        <f t="shared" si="1356"/>
        <v>1424.1</v>
      </c>
      <c r="KL583" s="21">
        <f t="shared" si="1357"/>
        <v>1226.29</v>
      </c>
      <c r="KM583" s="21">
        <f t="shared" si="1358"/>
        <v>1146.3900000000001</v>
      </c>
      <c r="KN583" s="35"/>
      <c r="KO583" s="35"/>
      <c r="KP583" s="35"/>
      <c r="KQ583" s="21">
        <f t="shared" si="1226"/>
        <v>27057.9</v>
      </c>
      <c r="KR583" s="21">
        <f t="shared" si="1226"/>
        <v>35562.410000000003</v>
      </c>
      <c r="KS583" s="21">
        <f t="shared" si="1226"/>
        <v>33245.31</v>
      </c>
      <c r="KT583" s="23">
        <v>32</v>
      </c>
      <c r="KU583" s="23">
        <v>34</v>
      </c>
      <c r="KV583" s="23">
        <v>34</v>
      </c>
      <c r="KW583" s="35"/>
      <c r="KX583" s="35"/>
      <c r="KY583" s="35"/>
      <c r="KZ583" s="21">
        <f t="shared" si="1359"/>
        <v>95927.679999999993</v>
      </c>
      <c r="LA583" s="21">
        <f t="shared" si="1360"/>
        <v>101923.16</v>
      </c>
      <c r="LB583" s="21">
        <f t="shared" si="1361"/>
        <v>101923.16</v>
      </c>
      <c r="LC583" s="35"/>
      <c r="LD583" s="35"/>
      <c r="LE583" s="35"/>
      <c r="LF583" s="21">
        <f t="shared" si="1362"/>
        <v>1292.81</v>
      </c>
      <c r="LG583" s="21">
        <f t="shared" si="1363"/>
        <v>1110.73</v>
      </c>
      <c r="LH583" s="21">
        <f t="shared" si="1364"/>
        <v>1052.03</v>
      </c>
      <c r="LI583" s="35"/>
      <c r="LJ583" s="35"/>
      <c r="LK583" s="35"/>
      <c r="LL583" s="21">
        <f t="shared" si="1227"/>
        <v>41369.919999999998</v>
      </c>
      <c r="LM583" s="21">
        <f t="shared" si="1227"/>
        <v>37764.82</v>
      </c>
      <c r="LN583" s="21">
        <f t="shared" si="1227"/>
        <v>35769.019999999997</v>
      </c>
      <c r="LO583" s="23">
        <v>21</v>
      </c>
      <c r="LP583" s="23">
        <v>22</v>
      </c>
      <c r="LQ583" s="23">
        <v>22</v>
      </c>
      <c r="LR583" s="35"/>
      <c r="LS583" s="35"/>
      <c r="LT583" s="35"/>
      <c r="LU583" s="21">
        <f t="shared" si="1365"/>
        <v>62952.54</v>
      </c>
      <c r="LV583" s="21">
        <f t="shared" si="1366"/>
        <v>65950.28</v>
      </c>
      <c r="LW583" s="21">
        <f t="shared" si="1367"/>
        <v>65950.28</v>
      </c>
      <c r="LX583" s="35"/>
      <c r="LY583" s="35"/>
      <c r="LZ583" s="35"/>
      <c r="MA583" s="21">
        <f t="shared" si="1368"/>
        <v>1709.26</v>
      </c>
      <c r="MB583" s="21">
        <f t="shared" si="1369"/>
        <v>1556.39</v>
      </c>
      <c r="MC583" s="21">
        <f t="shared" si="1370"/>
        <v>1479.67</v>
      </c>
      <c r="MD583" s="35"/>
      <c r="ME583" s="35"/>
      <c r="MF583" s="35"/>
      <c r="MG583" s="21">
        <f t="shared" si="1228"/>
        <v>35894.46</v>
      </c>
      <c r="MH583" s="21">
        <f t="shared" si="1228"/>
        <v>34240.58</v>
      </c>
      <c r="MI583" s="21">
        <f t="shared" si="1228"/>
        <v>32552.74</v>
      </c>
      <c r="MJ583" s="23">
        <v>27</v>
      </c>
      <c r="MK583" s="23">
        <v>21</v>
      </c>
      <c r="ML583" s="23">
        <v>21</v>
      </c>
      <c r="MM583" s="35"/>
      <c r="MN583" s="35"/>
      <c r="MO583" s="35"/>
      <c r="MP583" s="21">
        <f t="shared" si="1371"/>
        <v>80938.98</v>
      </c>
      <c r="MQ583" s="21">
        <f t="shared" si="1372"/>
        <v>62952.54</v>
      </c>
      <c r="MR583" s="21">
        <f t="shared" si="1373"/>
        <v>62952.54</v>
      </c>
      <c r="MS583" s="35"/>
      <c r="MT583" s="35"/>
      <c r="MU583" s="35"/>
      <c r="MV583" s="21">
        <f t="shared" si="1374"/>
        <v>1995.13</v>
      </c>
      <c r="MW583" s="21">
        <f t="shared" si="1375"/>
        <v>1765.15</v>
      </c>
      <c r="MX583" s="21">
        <f t="shared" si="1376"/>
        <v>1644.77</v>
      </c>
      <c r="MY583" s="35"/>
      <c r="MZ583" s="35"/>
      <c r="NA583" s="35"/>
      <c r="NB583" s="21">
        <f t="shared" si="1229"/>
        <v>53868.51</v>
      </c>
      <c r="NC583" s="21">
        <f t="shared" si="1229"/>
        <v>37068.15</v>
      </c>
      <c r="ND583" s="21">
        <f t="shared" si="1229"/>
        <v>34540.17</v>
      </c>
      <c r="NE583" s="23">
        <v>26</v>
      </c>
      <c r="NF583" s="23">
        <v>24</v>
      </c>
      <c r="NG583" s="23">
        <v>24</v>
      </c>
      <c r="NH583" s="35"/>
      <c r="NI583" s="35"/>
      <c r="NJ583" s="35"/>
      <c r="NK583" s="21">
        <f t="shared" si="1377"/>
        <v>77941.240000000005</v>
      </c>
      <c r="NL583" s="21">
        <f t="shared" si="1378"/>
        <v>71945.759999999995</v>
      </c>
      <c r="NM583" s="21">
        <f t="shared" si="1379"/>
        <v>71945.759999999995</v>
      </c>
      <c r="NN583" s="35"/>
      <c r="NO583" s="35"/>
      <c r="NP583" s="35"/>
      <c r="NQ583" s="21">
        <f t="shared" si="1380"/>
        <v>1036.45</v>
      </c>
      <c r="NR583" s="21">
        <f t="shared" si="1381"/>
        <v>1126.1500000000001</v>
      </c>
      <c r="NS583" s="21">
        <f t="shared" si="1382"/>
        <v>1057.21</v>
      </c>
      <c r="NT583" s="35"/>
      <c r="NU583" s="35"/>
      <c r="NV583" s="35"/>
      <c r="NW583" s="21">
        <f t="shared" si="1230"/>
        <v>26947.7</v>
      </c>
      <c r="NX583" s="21">
        <f t="shared" si="1230"/>
        <v>27027.599999999999</v>
      </c>
      <c r="NY583" s="21">
        <f t="shared" si="1230"/>
        <v>25373.040000000001</v>
      </c>
      <c r="NZ583" s="23">
        <v>25</v>
      </c>
      <c r="OA583" s="23"/>
      <c r="OB583" s="23"/>
      <c r="OC583" s="35"/>
      <c r="OD583" s="35"/>
      <c r="OE583" s="35"/>
      <c r="OF583" s="21">
        <f t="shared" si="1383"/>
        <v>74943.5</v>
      </c>
      <c r="OG583" s="21">
        <f t="shared" si="1384"/>
        <v>0</v>
      </c>
      <c r="OH583" s="21">
        <f t="shared" si="1385"/>
        <v>0</v>
      </c>
      <c r="OI583" s="35"/>
      <c r="OJ583" s="35"/>
      <c r="OK583" s="35"/>
      <c r="OL583" s="21">
        <f t="shared" si="1386"/>
        <v>1812.71</v>
      </c>
      <c r="OM583" s="21">
        <f t="shared" si="1387"/>
        <v>1651.2</v>
      </c>
      <c r="ON583" s="21">
        <f t="shared" si="1388"/>
        <v>1563.56</v>
      </c>
      <c r="OO583" s="35"/>
      <c r="OP583" s="35"/>
      <c r="OQ583" s="35"/>
      <c r="OR583" s="21">
        <f t="shared" si="1231"/>
        <v>45317.75</v>
      </c>
      <c r="OS583" s="21">
        <f t="shared" si="1231"/>
        <v>0</v>
      </c>
      <c r="OT583" s="21">
        <f t="shared" si="1231"/>
        <v>0</v>
      </c>
      <c r="OU583" s="23"/>
      <c r="OV583" s="23"/>
      <c r="OW583" s="23"/>
      <c r="OX583" s="35"/>
      <c r="OY583" s="35"/>
      <c r="OZ583" s="35"/>
      <c r="PA583" s="21">
        <f t="shared" si="1389"/>
        <v>0</v>
      </c>
      <c r="PB583" s="21">
        <f t="shared" si="1390"/>
        <v>0</v>
      </c>
      <c r="PC583" s="21">
        <f t="shared" si="1391"/>
        <v>0</v>
      </c>
      <c r="PD583" s="35"/>
      <c r="PE583" s="35"/>
      <c r="PF583" s="35"/>
      <c r="PG583" s="21">
        <f t="shared" si="1392"/>
        <v>1437</v>
      </c>
      <c r="PH583" s="21">
        <f t="shared" si="1393"/>
        <v>1290.83</v>
      </c>
      <c r="PI583" s="21">
        <f t="shared" si="1394"/>
        <v>1226.07</v>
      </c>
      <c r="PJ583" s="35"/>
      <c r="PK583" s="35"/>
      <c r="PL583" s="35"/>
      <c r="PM583" s="21">
        <f t="shared" si="1232"/>
        <v>0</v>
      </c>
      <c r="PN583" s="21">
        <f t="shared" si="1232"/>
        <v>0</v>
      </c>
      <c r="PO583" s="21">
        <f t="shared" si="1232"/>
        <v>0</v>
      </c>
      <c r="PP583" s="23">
        <v>36</v>
      </c>
      <c r="PQ583" s="23">
        <v>47</v>
      </c>
      <c r="PR583" s="23">
        <v>47</v>
      </c>
      <c r="PS583" s="35"/>
      <c r="PT583" s="35"/>
      <c r="PU583" s="35"/>
      <c r="PV583" s="21">
        <f t="shared" si="1395"/>
        <v>107918.64</v>
      </c>
      <c r="PW583" s="21">
        <f t="shared" si="1396"/>
        <v>140893.78</v>
      </c>
      <c r="PX583" s="21">
        <f t="shared" si="1397"/>
        <v>140893.78</v>
      </c>
      <c r="PY583" s="35"/>
      <c r="PZ583" s="35"/>
      <c r="QA583" s="35"/>
      <c r="QB583" s="21">
        <f t="shared" si="1398"/>
        <v>1640.53</v>
      </c>
      <c r="QC583" s="21">
        <f t="shared" si="1399"/>
        <v>1486.73</v>
      </c>
      <c r="QD583" s="21">
        <f t="shared" si="1400"/>
        <v>1406.05</v>
      </c>
      <c r="QE583" s="35"/>
      <c r="QF583" s="35"/>
      <c r="QG583" s="35"/>
      <c r="QH583" s="21">
        <f t="shared" si="1233"/>
        <v>59059.08</v>
      </c>
      <c r="QI583" s="21">
        <f t="shared" si="1233"/>
        <v>69876.31</v>
      </c>
      <c r="QJ583" s="21">
        <f t="shared" si="1233"/>
        <v>66084.350000000006</v>
      </c>
      <c r="QK583" s="23">
        <v>41</v>
      </c>
      <c r="QL583" s="23">
        <v>17</v>
      </c>
      <c r="QM583" s="23">
        <v>17</v>
      </c>
      <c r="QN583" s="35"/>
      <c r="QO583" s="35"/>
      <c r="QP583" s="35"/>
      <c r="QQ583" s="21">
        <f t="shared" si="1401"/>
        <v>122907.34</v>
      </c>
      <c r="QR583" s="21">
        <f t="shared" si="1402"/>
        <v>50961.58</v>
      </c>
      <c r="QS583" s="21">
        <f t="shared" si="1403"/>
        <v>50961.58</v>
      </c>
      <c r="QT583" s="35"/>
      <c r="QU583" s="35"/>
      <c r="QV583" s="35"/>
      <c r="QW583" s="21">
        <f t="shared" si="1404"/>
        <v>1415.86</v>
      </c>
      <c r="QX583" s="21">
        <f t="shared" si="1405"/>
        <v>1387.35</v>
      </c>
      <c r="QY583" s="21">
        <f t="shared" si="1406"/>
        <v>1291.75</v>
      </c>
      <c r="QZ583" s="35"/>
      <c r="RA583" s="35"/>
      <c r="RB583" s="35"/>
      <c r="RC583" s="21">
        <f t="shared" si="1234"/>
        <v>58050.26</v>
      </c>
      <c r="RD583" s="21">
        <f t="shared" si="1234"/>
        <v>23584.95</v>
      </c>
      <c r="RE583" s="21">
        <f t="shared" si="1234"/>
        <v>21959.75</v>
      </c>
      <c r="RF583" s="23">
        <v>66</v>
      </c>
      <c r="RG583" s="23">
        <v>44</v>
      </c>
      <c r="RH583" s="23">
        <v>44</v>
      </c>
      <c r="RI583" s="35"/>
      <c r="RJ583" s="35"/>
      <c r="RK583" s="35"/>
      <c r="RL583" s="21">
        <f t="shared" si="1407"/>
        <v>197850.84</v>
      </c>
      <c r="RM583" s="21">
        <f t="shared" si="1408"/>
        <v>131900.56</v>
      </c>
      <c r="RN583" s="21">
        <f t="shared" si="1409"/>
        <v>131900.56</v>
      </c>
      <c r="RO583" s="35"/>
      <c r="RP583" s="35"/>
      <c r="RQ583" s="35"/>
      <c r="RR583" s="21">
        <f t="shared" si="1410"/>
        <v>965.99</v>
      </c>
      <c r="RS583" s="21">
        <f t="shared" si="1411"/>
        <v>1026.0899999999999</v>
      </c>
      <c r="RT583" s="21">
        <f t="shared" si="1412"/>
        <v>953.78</v>
      </c>
      <c r="RU583" s="35"/>
      <c r="RV583" s="35"/>
      <c r="RW583" s="35"/>
      <c r="RX583" s="21">
        <f t="shared" si="1235"/>
        <v>63755.34</v>
      </c>
      <c r="RY583" s="21">
        <f t="shared" si="1235"/>
        <v>45147.96</v>
      </c>
      <c r="RZ583" s="21">
        <f t="shared" si="1235"/>
        <v>41966.32</v>
      </c>
      <c r="SA583" s="23"/>
      <c r="SB583" s="23">
        <v>16</v>
      </c>
      <c r="SC583" s="23">
        <v>16</v>
      </c>
      <c r="SD583" s="35"/>
      <c r="SE583" s="35"/>
      <c r="SF583" s="35"/>
      <c r="SG583" s="21">
        <f t="shared" si="1413"/>
        <v>0</v>
      </c>
      <c r="SH583" s="21">
        <f t="shared" si="1414"/>
        <v>47963.839999999997</v>
      </c>
      <c r="SI583" s="21">
        <f t="shared" si="1415"/>
        <v>47963.839999999997</v>
      </c>
      <c r="SJ583" s="35"/>
      <c r="SK583" s="35"/>
      <c r="SL583" s="35"/>
      <c r="SM583" s="21">
        <f t="shared" si="1416"/>
        <v>1490.5</v>
      </c>
      <c r="SN583" s="21">
        <f t="shared" si="1417"/>
        <v>1264.2</v>
      </c>
      <c r="SO583" s="21">
        <f t="shared" si="1418"/>
        <v>1185.28</v>
      </c>
      <c r="SP583" s="35"/>
      <c r="SQ583" s="35"/>
      <c r="SR583" s="35"/>
      <c r="SS583" s="21">
        <f t="shared" si="1236"/>
        <v>0</v>
      </c>
      <c r="ST583" s="21">
        <f t="shared" si="1236"/>
        <v>20227.2</v>
      </c>
      <c r="SU583" s="21">
        <f t="shared" si="1236"/>
        <v>18964.48</v>
      </c>
      <c r="SV583" s="23">
        <v>19</v>
      </c>
      <c r="SW583" s="23">
        <v>23</v>
      </c>
      <c r="SX583" s="23">
        <v>23</v>
      </c>
      <c r="SY583" s="35"/>
      <c r="SZ583" s="35"/>
      <c r="TA583" s="35"/>
      <c r="TB583" s="21">
        <f t="shared" si="1419"/>
        <v>56957.06</v>
      </c>
      <c r="TC583" s="21">
        <f t="shared" si="1420"/>
        <v>68948.02</v>
      </c>
      <c r="TD583" s="21">
        <f t="shared" si="1421"/>
        <v>68948.02</v>
      </c>
      <c r="TE583" s="35"/>
      <c r="TF583" s="35"/>
      <c r="TG583" s="35"/>
      <c r="TH583" s="21">
        <f t="shared" si="1422"/>
        <v>1593.89</v>
      </c>
      <c r="TI583" s="21">
        <f t="shared" si="1423"/>
        <v>1339.03</v>
      </c>
      <c r="TJ583" s="21">
        <f t="shared" si="1424"/>
        <v>1267.32</v>
      </c>
      <c r="TK583" s="35"/>
      <c r="TL583" s="35"/>
      <c r="TM583" s="35"/>
      <c r="TN583" s="21">
        <f t="shared" si="1237"/>
        <v>30283.91</v>
      </c>
      <c r="TO583" s="21">
        <f t="shared" si="1237"/>
        <v>30797.69</v>
      </c>
      <c r="TP583" s="21">
        <f t="shared" si="1237"/>
        <v>29148.36</v>
      </c>
      <c r="TQ583" s="23">
        <v>32</v>
      </c>
      <c r="TR583" s="23">
        <v>40</v>
      </c>
      <c r="TS583" s="23">
        <v>40</v>
      </c>
      <c r="TT583" s="35"/>
      <c r="TU583" s="35"/>
      <c r="TV583" s="35"/>
      <c r="TW583" s="21">
        <f t="shared" si="1425"/>
        <v>95927.679999999993</v>
      </c>
      <c r="TX583" s="21">
        <f t="shared" si="1426"/>
        <v>119909.6</v>
      </c>
      <c r="TY583" s="21">
        <f t="shared" si="1427"/>
        <v>119909.6</v>
      </c>
      <c r="TZ583" s="35"/>
      <c r="UA583" s="35"/>
      <c r="UB583" s="35"/>
      <c r="UC583" s="21">
        <f t="shared" si="1428"/>
        <v>1636.15</v>
      </c>
      <c r="UD583" s="21">
        <f t="shared" si="1429"/>
        <v>1418.17</v>
      </c>
      <c r="UE583" s="21">
        <f t="shared" si="1430"/>
        <v>1328.4</v>
      </c>
      <c r="UF583" s="35"/>
      <c r="UG583" s="35"/>
      <c r="UH583" s="35"/>
      <c r="UI583" s="21">
        <f t="shared" si="1238"/>
        <v>52356.800000000003</v>
      </c>
      <c r="UJ583" s="21">
        <f t="shared" si="1238"/>
        <v>56726.8</v>
      </c>
      <c r="UK583" s="21">
        <f t="shared" si="1238"/>
        <v>53136</v>
      </c>
      <c r="UL583" s="23">
        <v>34</v>
      </c>
      <c r="UM583" s="23">
        <v>59</v>
      </c>
      <c r="UN583" s="23">
        <v>59</v>
      </c>
      <c r="UO583" s="35"/>
      <c r="UP583" s="35"/>
      <c r="UQ583" s="35"/>
      <c r="UR583" s="21">
        <f t="shared" si="1431"/>
        <v>101923.16</v>
      </c>
      <c r="US583" s="21">
        <f t="shared" si="1432"/>
        <v>176866.66</v>
      </c>
      <c r="UT583" s="21">
        <f t="shared" si="1433"/>
        <v>176866.66</v>
      </c>
      <c r="UU583" s="35"/>
      <c r="UV583" s="35"/>
      <c r="UW583" s="35"/>
      <c r="UX583" s="21">
        <f t="shared" si="1434"/>
        <v>1565.92</v>
      </c>
      <c r="UY583" s="21">
        <f t="shared" si="1435"/>
        <v>1403.71</v>
      </c>
      <c r="UZ583" s="21">
        <f t="shared" si="1436"/>
        <v>1302.9100000000001</v>
      </c>
      <c r="VA583" s="35"/>
      <c r="VB583" s="35"/>
      <c r="VC583" s="35"/>
      <c r="VD583" s="21">
        <f t="shared" si="1239"/>
        <v>53241.279999999999</v>
      </c>
      <c r="VE583" s="21">
        <f t="shared" si="1239"/>
        <v>82818.89</v>
      </c>
      <c r="VF583" s="21">
        <f t="shared" si="1239"/>
        <v>76871.69</v>
      </c>
      <c r="VG583" s="23">
        <f>22-22</f>
        <v>0</v>
      </c>
      <c r="VH583" s="23">
        <f t="shared" ref="VH583:VI583" si="1633">22-22</f>
        <v>0</v>
      </c>
      <c r="VI583" s="23">
        <f t="shared" si="1633"/>
        <v>0</v>
      </c>
      <c r="VJ583" s="35"/>
      <c r="VK583" s="35"/>
      <c r="VL583" s="35"/>
      <c r="VM583" s="21">
        <f t="shared" si="1437"/>
        <v>0</v>
      </c>
      <c r="VN583" s="21">
        <f t="shared" si="1438"/>
        <v>0</v>
      </c>
      <c r="VO583" s="21">
        <f t="shared" si="1439"/>
        <v>0</v>
      </c>
      <c r="VP583" s="35"/>
      <c r="VQ583" s="35"/>
      <c r="VR583" s="35"/>
      <c r="VS583" s="21">
        <f t="shared" si="1440"/>
        <v>0</v>
      </c>
      <c r="VT583" s="21">
        <f t="shared" si="1441"/>
        <v>0</v>
      </c>
      <c r="VU583" s="21">
        <f t="shared" si="1442"/>
        <v>0</v>
      </c>
      <c r="VV583" s="35"/>
      <c r="VW583" s="35"/>
      <c r="VX583" s="35"/>
      <c r="VY583" s="21">
        <f t="shared" si="1240"/>
        <v>0</v>
      </c>
      <c r="VZ583" s="21">
        <f t="shared" si="1240"/>
        <v>0</v>
      </c>
      <c r="WA583" s="21">
        <f t="shared" si="1240"/>
        <v>0</v>
      </c>
      <c r="WB583" s="23">
        <v>29</v>
      </c>
      <c r="WC583" s="23">
        <v>24</v>
      </c>
      <c r="WD583" s="23">
        <v>24</v>
      </c>
      <c r="WE583" s="35"/>
      <c r="WF583" s="35"/>
      <c r="WG583" s="35"/>
      <c r="WH583" s="21">
        <f t="shared" si="1443"/>
        <v>86934.46</v>
      </c>
      <c r="WI583" s="21">
        <f t="shared" si="1444"/>
        <v>71945.759999999995</v>
      </c>
      <c r="WJ583" s="21">
        <f t="shared" si="1445"/>
        <v>71945.759999999995</v>
      </c>
      <c r="WK583" s="35"/>
      <c r="WL583" s="35"/>
      <c r="WM583" s="35"/>
      <c r="WN583" s="21">
        <f t="shared" si="1446"/>
        <v>1291.17</v>
      </c>
      <c r="WO583" s="21">
        <f t="shared" si="1447"/>
        <v>1141.0999999999999</v>
      </c>
      <c r="WP583" s="21">
        <f t="shared" si="1448"/>
        <v>1081.3900000000001</v>
      </c>
      <c r="WQ583" s="35"/>
      <c r="WR583" s="35"/>
      <c r="WS583" s="35"/>
      <c r="WT583" s="21">
        <f t="shared" si="1241"/>
        <v>37443.93</v>
      </c>
      <c r="WU583" s="21">
        <f t="shared" si="1241"/>
        <v>27386.400000000001</v>
      </c>
      <c r="WV583" s="21">
        <f t="shared" si="1241"/>
        <v>25953.360000000001</v>
      </c>
      <c r="WW583" s="23">
        <v>36</v>
      </c>
      <c r="WX583" s="23">
        <v>37</v>
      </c>
      <c r="WY583" s="23">
        <v>37</v>
      </c>
      <c r="WZ583" s="35"/>
      <c r="XA583" s="35"/>
      <c r="XB583" s="35"/>
      <c r="XC583" s="21">
        <f t="shared" si="1449"/>
        <v>107918.64</v>
      </c>
      <c r="XD583" s="21">
        <f t="shared" si="1450"/>
        <v>110916.38</v>
      </c>
      <c r="XE583" s="21">
        <f t="shared" si="1451"/>
        <v>110916.38</v>
      </c>
      <c r="XF583" s="35"/>
      <c r="XG583" s="35"/>
      <c r="XH583" s="35"/>
      <c r="XI583" s="21">
        <f t="shared" si="1452"/>
        <v>1199.8499999999999</v>
      </c>
      <c r="XJ583" s="21">
        <f t="shared" si="1453"/>
        <v>1110.24</v>
      </c>
      <c r="XK583" s="21">
        <f t="shared" si="1454"/>
        <v>1042.3800000000001</v>
      </c>
      <c r="XL583" s="35"/>
      <c r="XM583" s="35"/>
      <c r="XN583" s="35"/>
      <c r="XO583" s="21">
        <f t="shared" si="1242"/>
        <v>43194.6</v>
      </c>
      <c r="XP583" s="21">
        <f t="shared" si="1242"/>
        <v>41078.879999999997</v>
      </c>
      <c r="XQ583" s="21">
        <f t="shared" si="1242"/>
        <v>38568.06</v>
      </c>
      <c r="XR583" s="23">
        <v>60</v>
      </c>
      <c r="XS583" s="23">
        <v>74</v>
      </c>
      <c r="XT583" s="23">
        <v>74</v>
      </c>
      <c r="XU583" s="35"/>
      <c r="XV583" s="35"/>
      <c r="XW583" s="35"/>
      <c r="XX583" s="21">
        <f t="shared" si="1455"/>
        <v>179864.4</v>
      </c>
      <c r="XY583" s="21">
        <f t="shared" si="1456"/>
        <v>221832.76</v>
      </c>
      <c r="XZ583" s="21">
        <f t="shared" si="1457"/>
        <v>221832.76</v>
      </c>
      <c r="YA583" s="35"/>
      <c r="YB583" s="35"/>
      <c r="YC583" s="35"/>
      <c r="YD583" s="21">
        <f t="shared" si="1458"/>
        <v>1048.52</v>
      </c>
      <c r="YE583" s="21">
        <f t="shared" si="1459"/>
        <v>1009.5</v>
      </c>
      <c r="YF583" s="21">
        <f t="shared" si="1460"/>
        <v>947.28</v>
      </c>
      <c r="YG583" s="35"/>
      <c r="YH583" s="35"/>
      <c r="YI583" s="35"/>
      <c r="YJ583" s="21">
        <f t="shared" si="1243"/>
        <v>62911.199999999997</v>
      </c>
      <c r="YK583" s="21">
        <f t="shared" si="1243"/>
        <v>74703</v>
      </c>
      <c r="YL583" s="21">
        <f t="shared" si="1243"/>
        <v>70098.720000000001</v>
      </c>
      <c r="YM583" s="23">
        <v>16</v>
      </c>
      <c r="YN583" s="23">
        <v>18</v>
      </c>
      <c r="YO583" s="23">
        <v>18</v>
      </c>
      <c r="YP583" s="35"/>
      <c r="YQ583" s="35"/>
      <c r="YR583" s="35"/>
      <c r="YS583" s="21">
        <f t="shared" si="1461"/>
        <v>47963.839999999997</v>
      </c>
      <c r="YT583" s="21">
        <f t="shared" si="1462"/>
        <v>53959.32</v>
      </c>
      <c r="YU583" s="21">
        <f t="shared" si="1463"/>
        <v>53959.32</v>
      </c>
      <c r="YV583" s="35"/>
      <c r="YW583" s="35"/>
      <c r="YX583" s="35"/>
      <c r="YY583" s="21">
        <f t="shared" si="1464"/>
        <v>1297.2</v>
      </c>
      <c r="YZ583" s="21">
        <f t="shared" si="1465"/>
        <v>1174.78</v>
      </c>
      <c r="ZA583" s="21">
        <f t="shared" si="1466"/>
        <v>1097.25</v>
      </c>
      <c r="ZB583" s="35"/>
      <c r="ZC583" s="35"/>
      <c r="ZD583" s="35"/>
      <c r="ZE583" s="21">
        <f t="shared" si="1244"/>
        <v>20755.2</v>
      </c>
      <c r="ZF583" s="21">
        <f t="shared" si="1244"/>
        <v>21146.04</v>
      </c>
      <c r="ZG583" s="21">
        <f t="shared" si="1244"/>
        <v>19750.5</v>
      </c>
      <c r="ZH583" s="23">
        <v>13</v>
      </c>
      <c r="ZI583" s="23">
        <v>40</v>
      </c>
      <c r="ZJ583" s="23">
        <v>40</v>
      </c>
      <c r="ZK583" s="35"/>
      <c r="ZL583" s="35"/>
      <c r="ZM583" s="35"/>
      <c r="ZN583" s="21">
        <f t="shared" si="1467"/>
        <v>38970.620000000003</v>
      </c>
      <c r="ZO583" s="21">
        <f t="shared" si="1468"/>
        <v>119909.6</v>
      </c>
      <c r="ZP583" s="21">
        <f t="shared" si="1469"/>
        <v>119909.6</v>
      </c>
      <c r="ZQ583" s="35"/>
      <c r="ZR583" s="35"/>
      <c r="ZS583" s="35"/>
      <c r="ZT583" s="21">
        <f t="shared" si="1470"/>
        <v>1827.94</v>
      </c>
      <c r="ZU583" s="21">
        <f t="shared" si="1471"/>
        <v>1032.33</v>
      </c>
      <c r="ZV583" s="21">
        <f t="shared" si="1472"/>
        <v>962.4</v>
      </c>
      <c r="ZW583" s="35"/>
      <c r="ZX583" s="35"/>
      <c r="ZY583" s="35"/>
      <c r="ZZ583" s="21">
        <f t="shared" si="1245"/>
        <v>23763.22</v>
      </c>
      <c r="AAA583" s="21">
        <f t="shared" si="1245"/>
        <v>41293.199999999997</v>
      </c>
      <c r="AAB583" s="21">
        <f t="shared" si="1245"/>
        <v>38496</v>
      </c>
      <c r="AAC583" s="23">
        <v>22</v>
      </c>
      <c r="AAD583" s="23">
        <v>18</v>
      </c>
      <c r="AAE583" s="23">
        <v>18</v>
      </c>
      <c r="AAF583" s="35"/>
      <c r="AAG583" s="35"/>
      <c r="AAH583" s="35"/>
      <c r="AAI583" s="21">
        <f t="shared" si="1473"/>
        <v>65950.28</v>
      </c>
      <c r="AAJ583" s="21">
        <f t="shared" si="1474"/>
        <v>53959.32</v>
      </c>
      <c r="AAK583" s="21">
        <f t="shared" si="1475"/>
        <v>53959.32</v>
      </c>
      <c r="AAL583" s="35"/>
      <c r="AAM583" s="35"/>
      <c r="AAN583" s="35"/>
      <c r="AAO583" s="21">
        <f t="shared" si="1476"/>
        <v>1465.95</v>
      </c>
      <c r="AAP583" s="21">
        <f t="shared" si="1477"/>
        <v>1407.33</v>
      </c>
      <c r="AAQ583" s="21">
        <f t="shared" si="1478"/>
        <v>1317.29</v>
      </c>
      <c r="AAR583" s="35"/>
      <c r="AAS583" s="35"/>
      <c r="AAT583" s="35"/>
      <c r="AAU583" s="21">
        <f t="shared" si="1246"/>
        <v>32250.9</v>
      </c>
      <c r="AAV583" s="21">
        <f t="shared" si="1246"/>
        <v>25331.94</v>
      </c>
      <c r="AAW583" s="21">
        <f t="shared" si="1246"/>
        <v>23711.22</v>
      </c>
      <c r="AAX583" s="23">
        <v>27</v>
      </c>
      <c r="AAY583" s="23">
        <v>20</v>
      </c>
      <c r="AAZ583" s="23">
        <v>20</v>
      </c>
      <c r="ABA583" s="35"/>
      <c r="ABB583" s="35"/>
      <c r="ABC583" s="35"/>
      <c r="ABD583" s="21">
        <f t="shared" si="1479"/>
        <v>80938.98</v>
      </c>
      <c r="ABE583" s="21">
        <f t="shared" si="1480"/>
        <v>59954.8</v>
      </c>
      <c r="ABF583" s="21">
        <f t="shared" si="1481"/>
        <v>59954.8</v>
      </c>
      <c r="ABG583" s="35"/>
      <c r="ABH583" s="35"/>
      <c r="ABI583" s="35"/>
      <c r="ABJ583" s="21">
        <f t="shared" si="1482"/>
        <v>989.66</v>
      </c>
      <c r="ABK583" s="21">
        <f t="shared" si="1483"/>
        <v>871.76</v>
      </c>
      <c r="ABL583" s="21">
        <f t="shared" si="1484"/>
        <v>809.05</v>
      </c>
      <c r="ABM583" s="35"/>
      <c r="ABN583" s="35"/>
      <c r="ABO583" s="35"/>
      <c r="ABP583" s="21">
        <f t="shared" si="1247"/>
        <v>26720.82</v>
      </c>
      <c r="ABQ583" s="21">
        <f t="shared" si="1247"/>
        <v>17435.2</v>
      </c>
      <c r="ABR583" s="21">
        <f t="shared" si="1247"/>
        <v>16181</v>
      </c>
      <c r="ABS583" s="23">
        <v>10</v>
      </c>
      <c r="ABT583" s="23">
        <v>11</v>
      </c>
      <c r="ABU583" s="23">
        <v>11</v>
      </c>
      <c r="ABV583" s="35"/>
      <c r="ABW583" s="35"/>
      <c r="ABX583" s="35"/>
      <c r="ABY583" s="21">
        <f t="shared" si="1485"/>
        <v>29977.4</v>
      </c>
      <c r="ABZ583" s="21">
        <f t="shared" si="1486"/>
        <v>32975.14</v>
      </c>
      <c r="ACA583" s="21">
        <f t="shared" si="1487"/>
        <v>32975.14</v>
      </c>
      <c r="ACB583" s="35"/>
      <c r="ACC583" s="35"/>
      <c r="ACD583" s="35"/>
      <c r="ACE583" s="21">
        <f t="shared" si="1488"/>
        <v>1134.3399999999999</v>
      </c>
      <c r="ACF583" s="21">
        <f t="shared" si="1489"/>
        <v>1043.3399999999999</v>
      </c>
      <c r="ACG583" s="21">
        <f t="shared" si="1490"/>
        <v>986.66</v>
      </c>
      <c r="ACH583" s="35"/>
      <c r="ACI583" s="35"/>
      <c r="ACJ583" s="35"/>
      <c r="ACK583" s="21">
        <f t="shared" si="1248"/>
        <v>11343.4</v>
      </c>
      <c r="ACL583" s="21">
        <f t="shared" si="1248"/>
        <v>11476.74</v>
      </c>
      <c r="ACM583" s="21">
        <f t="shared" si="1248"/>
        <v>10853.26</v>
      </c>
      <c r="ACN583" s="23">
        <v>24</v>
      </c>
      <c r="ACO583" s="23">
        <v>27</v>
      </c>
      <c r="ACP583" s="23">
        <v>27</v>
      </c>
      <c r="ACQ583" s="35"/>
      <c r="ACR583" s="35"/>
      <c r="ACS583" s="35"/>
      <c r="ACT583" s="21">
        <f t="shared" si="1491"/>
        <v>71945.759999999995</v>
      </c>
      <c r="ACU583" s="21">
        <f t="shared" si="1492"/>
        <v>80938.98</v>
      </c>
      <c r="ACV583" s="21">
        <f t="shared" si="1493"/>
        <v>80938.98</v>
      </c>
      <c r="ACW583" s="35"/>
      <c r="ACX583" s="35"/>
      <c r="ACY583" s="35"/>
      <c r="ACZ583" s="21">
        <f t="shared" si="1494"/>
        <v>1222.23</v>
      </c>
      <c r="ADA583" s="21">
        <f t="shared" si="1495"/>
        <v>1134.98</v>
      </c>
      <c r="ADB583" s="21">
        <f t="shared" si="1496"/>
        <v>1070.83</v>
      </c>
      <c r="ADC583" s="35"/>
      <c r="ADD583" s="35"/>
      <c r="ADE583" s="35"/>
      <c r="ADF583" s="21">
        <f t="shared" si="1249"/>
        <v>29333.52</v>
      </c>
      <c r="ADG583" s="21">
        <f t="shared" si="1249"/>
        <v>30644.46</v>
      </c>
      <c r="ADH583" s="21">
        <f t="shared" si="1249"/>
        <v>28912.41</v>
      </c>
      <c r="ADI583" s="110">
        <v>39</v>
      </c>
      <c r="ADJ583" s="110">
        <v>62</v>
      </c>
      <c r="ADK583" s="110">
        <v>62</v>
      </c>
      <c r="ADL583" s="35"/>
      <c r="ADM583" s="35"/>
      <c r="ADN583" s="35"/>
      <c r="ADO583" s="21">
        <f t="shared" si="1497"/>
        <v>116911.86</v>
      </c>
      <c r="ADP583" s="21">
        <f t="shared" si="1498"/>
        <v>185859.88</v>
      </c>
      <c r="ADQ583" s="21">
        <f t="shared" si="1499"/>
        <v>185859.88</v>
      </c>
      <c r="ADR583" s="35"/>
      <c r="ADS583" s="35"/>
      <c r="ADT583" s="35"/>
      <c r="ADU583" s="21">
        <f t="shared" si="1500"/>
        <v>1006.1</v>
      </c>
      <c r="ADV583" s="21">
        <f t="shared" si="1501"/>
        <v>1038.46</v>
      </c>
      <c r="ADW583" s="21">
        <f t="shared" si="1502"/>
        <v>970.6</v>
      </c>
      <c r="ADX583" s="35"/>
      <c r="ADY583" s="35"/>
      <c r="ADZ583" s="35"/>
      <c r="AEA583" s="21">
        <f t="shared" si="1250"/>
        <v>39237.9</v>
      </c>
      <c r="AEB583" s="21">
        <f t="shared" si="1250"/>
        <v>64384.52</v>
      </c>
      <c r="AEC583" s="21">
        <f t="shared" si="1250"/>
        <v>60177.2</v>
      </c>
      <c r="AED583" s="23">
        <v>30</v>
      </c>
      <c r="AEE583" s="23">
        <v>22</v>
      </c>
      <c r="AEF583" s="23">
        <v>22</v>
      </c>
      <c r="AEG583" s="35"/>
      <c r="AEH583" s="35"/>
      <c r="AEI583" s="35"/>
      <c r="AEJ583" s="21">
        <f t="shared" si="1503"/>
        <v>89932.2</v>
      </c>
      <c r="AEK583" s="21">
        <f t="shared" si="1504"/>
        <v>65950.28</v>
      </c>
      <c r="AEL583" s="21">
        <f t="shared" si="1505"/>
        <v>65950.28</v>
      </c>
      <c r="AEM583" s="35"/>
      <c r="AEN583" s="35"/>
      <c r="AEO583" s="35"/>
      <c r="AEP583" s="21">
        <f t="shared" si="1506"/>
        <v>1252.8800000000001</v>
      </c>
      <c r="AEQ583" s="21">
        <f t="shared" si="1507"/>
        <v>1225.53</v>
      </c>
      <c r="AER583" s="21">
        <f t="shared" si="1508"/>
        <v>1157.8399999999999</v>
      </c>
      <c r="AES583" s="35"/>
      <c r="AET583" s="35"/>
      <c r="AEU583" s="35"/>
      <c r="AEV583" s="21">
        <f t="shared" si="1251"/>
        <v>37586.400000000001</v>
      </c>
      <c r="AEW583" s="21">
        <f t="shared" si="1251"/>
        <v>26961.66</v>
      </c>
      <c r="AEX583" s="21">
        <f t="shared" si="1251"/>
        <v>25472.48</v>
      </c>
      <c r="AEY583" s="23"/>
      <c r="AEZ583" s="23"/>
      <c r="AFA583" s="23"/>
      <c r="AFB583" s="35"/>
      <c r="AFC583" s="35"/>
      <c r="AFD583" s="35"/>
      <c r="AFE583" s="21">
        <f t="shared" si="1509"/>
        <v>0</v>
      </c>
      <c r="AFF583" s="21">
        <f t="shared" si="1510"/>
        <v>0</v>
      </c>
      <c r="AFG583" s="21">
        <f t="shared" si="1511"/>
        <v>0</v>
      </c>
      <c r="AFH583" s="35"/>
      <c r="AFI583" s="35"/>
      <c r="AFJ583" s="35"/>
      <c r="AFK583" s="21">
        <f t="shared" si="1512"/>
        <v>1393.27</v>
      </c>
      <c r="AFL583" s="21">
        <f t="shared" si="1513"/>
        <v>1273.68</v>
      </c>
      <c r="AFM583" s="21">
        <f t="shared" si="1514"/>
        <v>1200.96</v>
      </c>
      <c r="AFN583" s="35"/>
      <c r="AFO583" s="35"/>
      <c r="AFP583" s="35"/>
      <c r="AFQ583" s="21">
        <f t="shared" si="1252"/>
        <v>0</v>
      </c>
      <c r="AFR583" s="21">
        <f t="shared" si="1252"/>
        <v>0</v>
      </c>
      <c r="AFS583" s="21">
        <f t="shared" si="1252"/>
        <v>0</v>
      </c>
      <c r="AFT583" s="23">
        <v>13</v>
      </c>
      <c r="AFU583" s="23">
        <v>17</v>
      </c>
      <c r="AFV583" s="23">
        <v>17</v>
      </c>
      <c r="AFW583" s="35"/>
      <c r="AFX583" s="35"/>
      <c r="AFY583" s="35"/>
      <c r="AFZ583" s="21">
        <f t="shared" si="1515"/>
        <v>38970.620000000003</v>
      </c>
      <c r="AGA583" s="21">
        <f t="shared" si="1516"/>
        <v>50961.58</v>
      </c>
      <c r="AGB583" s="21">
        <f t="shared" si="1517"/>
        <v>50961.58</v>
      </c>
      <c r="AGC583" s="35"/>
      <c r="AGD583" s="35"/>
      <c r="AGE583" s="35"/>
      <c r="AGF583" s="21">
        <f t="shared" si="1518"/>
        <v>1472.48</v>
      </c>
      <c r="AGG583" s="21">
        <f t="shared" si="1519"/>
        <v>1312.77</v>
      </c>
      <c r="AGH583" s="21">
        <f t="shared" si="1520"/>
        <v>1238.72</v>
      </c>
      <c r="AGI583" s="35"/>
      <c r="AGJ583" s="35"/>
      <c r="AGK583" s="35"/>
      <c r="AGL583" s="21">
        <f t="shared" si="1253"/>
        <v>19142.240000000002</v>
      </c>
      <c r="AGM583" s="21">
        <f t="shared" si="1253"/>
        <v>22317.09</v>
      </c>
      <c r="AGN583" s="21">
        <f t="shared" si="1253"/>
        <v>21058.240000000002</v>
      </c>
      <c r="AGO583" s="23"/>
      <c r="AGP583" s="23"/>
      <c r="AGQ583" s="23"/>
      <c r="AGR583" s="35"/>
      <c r="AGS583" s="35"/>
      <c r="AGT583" s="35"/>
      <c r="AGU583" s="21">
        <f t="shared" si="1521"/>
        <v>0</v>
      </c>
      <c r="AGV583" s="21">
        <f t="shared" si="1522"/>
        <v>0</v>
      </c>
      <c r="AGW583" s="21">
        <f t="shared" si="1523"/>
        <v>0</v>
      </c>
      <c r="AGX583" s="35"/>
      <c r="AGY583" s="35"/>
      <c r="AGZ583" s="35"/>
      <c r="AHA583" s="21">
        <f t="shared" si="1524"/>
        <v>2208.7800000000002</v>
      </c>
      <c r="AHB583" s="21">
        <f t="shared" si="1525"/>
        <v>1957.26</v>
      </c>
      <c r="AHC583" s="21">
        <f t="shared" si="1526"/>
        <v>1843.05</v>
      </c>
      <c r="AHD583" s="35"/>
      <c r="AHE583" s="35"/>
      <c r="AHF583" s="35"/>
      <c r="AHG583" s="21">
        <f t="shared" si="1254"/>
        <v>0</v>
      </c>
      <c r="AHH583" s="21">
        <f t="shared" si="1254"/>
        <v>0</v>
      </c>
      <c r="AHI583" s="21">
        <f t="shared" si="1254"/>
        <v>0</v>
      </c>
      <c r="AHJ583" s="23">
        <v>32</v>
      </c>
      <c r="AHK583" s="23">
        <v>16</v>
      </c>
      <c r="AHL583" s="23">
        <v>16</v>
      </c>
      <c r="AHM583" s="35"/>
      <c r="AHN583" s="35"/>
      <c r="AHO583" s="35"/>
      <c r="AHP583" s="21">
        <f t="shared" si="1527"/>
        <v>95927.679999999993</v>
      </c>
      <c r="AHQ583" s="21">
        <f t="shared" si="1528"/>
        <v>47963.839999999997</v>
      </c>
      <c r="AHR583" s="21">
        <f t="shared" si="1529"/>
        <v>47963.839999999997</v>
      </c>
      <c r="AHS583" s="35"/>
      <c r="AHT583" s="35"/>
      <c r="AHU583" s="35"/>
      <c r="AHV583" s="21">
        <f t="shared" si="1530"/>
        <v>1357.42</v>
      </c>
      <c r="AHW583" s="21">
        <f t="shared" si="1531"/>
        <v>1204.5999999999999</v>
      </c>
      <c r="AHX583" s="21">
        <f t="shared" si="1532"/>
        <v>1130.44</v>
      </c>
      <c r="AHY583" s="35"/>
      <c r="AHZ583" s="35"/>
      <c r="AIA583" s="35"/>
      <c r="AIB583" s="21">
        <f t="shared" si="1255"/>
        <v>43437.440000000002</v>
      </c>
      <c r="AIC583" s="21">
        <f t="shared" si="1255"/>
        <v>19273.599999999999</v>
      </c>
      <c r="AID583" s="21">
        <f t="shared" si="1255"/>
        <v>18087.04</v>
      </c>
      <c r="AIE583" s="23">
        <f>23-23</f>
        <v>0</v>
      </c>
      <c r="AIF583" s="23">
        <f t="shared" ref="AIF583:AIG583" si="1634">23-23</f>
        <v>0</v>
      </c>
      <c r="AIG583" s="23">
        <f t="shared" si="1634"/>
        <v>0</v>
      </c>
      <c r="AIH583" s="35"/>
      <c r="AII583" s="35"/>
      <c r="AIJ583" s="35"/>
      <c r="AIK583" s="21">
        <f t="shared" si="1533"/>
        <v>0</v>
      </c>
      <c r="AIL583" s="21">
        <f t="shared" si="1534"/>
        <v>0</v>
      </c>
      <c r="AIM583" s="21">
        <f t="shared" si="1535"/>
        <v>0</v>
      </c>
      <c r="AIN583" s="35"/>
      <c r="AIO583" s="35"/>
      <c r="AIP583" s="35"/>
      <c r="AIQ583" s="21">
        <f t="shared" si="1536"/>
        <v>0</v>
      </c>
      <c r="AIR583" s="21">
        <f t="shared" si="1537"/>
        <v>0</v>
      </c>
      <c r="AIS583" s="21">
        <f t="shared" si="1538"/>
        <v>0</v>
      </c>
      <c r="AIT583" s="35"/>
      <c r="AIU583" s="35"/>
      <c r="AIV583" s="35"/>
      <c r="AIW583" s="21">
        <f t="shared" si="1256"/>
        <v>0</v>
      </c>
      <c r="AIX583" s="21">
        <f t="shared" si="1256"/>
        <v>0</v>
      </c>
      <c r="AIY583" s="21">
        <f t="shared" si="1256"/>
        <v>0</v>
      </c>
      <c r="AIZ583" s="23">
        <v>24</v>
      </c>
      <c r="AJA583" s="23">
        <v>28</v>
      </c>
      <c r="AJB583" s="23">
        <v>28</v>
      </c>
      <c r="AJC583" s="35"/>
      <c r="AJD583" s="35"/>
      <c r="AJE583" s="35"/>
      <c r="AJF583" s="21">
        <f t="shared" si="1539"/>
        <v>71945.759999999995</v>
      </c>
      <c r="AJG583" s="21">
        <f t="shared" si="1540"/>
        <v>83936.72</v>
      </c>
      <c r="AJH583" s="21">
        <f t="shared" si="1541"/>
        <v>83936.72</v>
      </c>
      <c r="AJI583" s="35"/>
      <c r="AJJ583" s="35"/>
      <c r="AJK583" s="35"/>
      <c r="AJL583" s="21">
        <f t="shared" si="1542"/>
        <v>1336.57</v>
      </c>
      <c r="AJM583" s="21">
        <f t="shared" si="1543"/>
        <v>1242.3800000000001</v>
      </c>
      <c r="AJN583" s="21">
        <f t="shared" si="1544"/>
        <v>1173.71</v>
      </c>
      <c r="AJO583" s="35"/>
      <c r="AJP583" s="35"/>
      <c r="AJQ583" s="35"/>
      <c r="AJR583" s="21">
        <f t="shared" si="1257"/>
        <v>32077.68</v>
      </c>
      <c r="AJS583" s="21">
        <f t="shared" si="1257"/>
        <v>34786.639999999999</v>
      </c>
      <c r="AJT583" s="21">
        <f t="shared" si="1257"/>
        <v>32863.879999999997</v>
      </c>
      <c r="AJU583" s="23">
        <v>23</v>
      </c>
      <c r="AJV583" s="23">
        <v>21</v>
      </c>
      <c r="AJW583" s="23">
        <v>21</v>
      </c>
      <c r="AJX583" s="35"/>
      <c r="AJY583" s="35"/>
      <c r="AJZ583" s="35"/>
      <c r="AKA583" s="21">
        <f t="shared" si="1545"/>
        <v>68948.02</v>
      </c>
      <c r="AKB583" s="21">
        <f t="shared" si="1546"/>
        <v>62952.54</v>
      </c>
      <c r="AKC583" s="21">
        <f t="shared" si="1547"/>
        <v>62952.54</v>
      </c>
      <c r="AKD583" s="35"/>
      <c r="AKE583" s="35"/>
      <c r="AKF583" s="35"/>
      <c r="AKG583" s="21">
        <f t="shared" si="1548"/>
        <v>1363.01</v>
      </c>
      <c r="AKH583" s="21">
        <f t="shared" si="1549"/>
        <v>1214.97</v>
      </c>
      <c r="AKI583" s="21">
        <f t="shared" si="1550"/>
        <v>1147.27</v>
      </c>
      <c r="AKJ583" s="35"/>
      <c r="AKK583" s="35"/>
      <c r="AKL583" s="35"/>
      <c r="AKM583" s="21">
        <f t="shared" si="1258"/>
        <v>31349.23</v>
      </c>
      <c r="AKN583" s="21">
        <f t="shared" si="1258"/>
        <v>25514.37</v>
      </c>
      <c r="AKO583" s="21">
        <f t="shared" si="1258"/>
        <v>24092.67</v>
      </c>
      <c r="AKP583" s="23">
        <v>28</v>
      </c>
      <c r="AKQ583" s="23">
        <v>19</v>
      </c>
      <c r="AKR583" s="23">
        <v>19</v>
      </c>
      <c r="AKS583" s="35"/>
      <c r="AKT583" s="35"/>
      <c r="AKU583" s="35"/>
      <c r="AKV583" s="21">
        <f t="shared" si="1551"/>
        <v>83936.72</v>
      </c>
      <c r="AKW583" s="21">
        <f t="shared" si="1552"/>
        <v>56957.06</v>
      </c>
      <c r="AKX583" s="21">
        <f t="shared" si="1553"/>
        <v>56957.06</v>
      </c>
      <c r="AKY583" s="35"/>
      <c r="AKZ583" s="35"/>
      <c r="ALA583" s="35"/>
      <c r="ALB583" s="21">
        <f t="shared" si="1554"/>
        <v>1452.83</v>
      </c>
      <c r="ALC583" s="21">
        <f t="shared" si="1555"/>
        <v>1283.93</v>
      </c>
      <c r="ALD583" s="21">
        <f t="shared" si="1556"/>
        <v>1197.29</v>
      </c>
      <c r="ALE583" s="35"/>
      <c r="ALF583" s="35"/>
      <c r="ALG583" s="35"/>
      <c r="ALH583" s="21">
        <f t="shared" si="1259"/>
        <v>40679.24</v>
      </c>
      <c r="ALI583" s="21">
        <f t="shared" si="1259"/>
        <v>24394.67</v>
      </c>
      <c r="ALJ583" s="21">
        <f t="shared" si="1259"/>
        <v>22748.51</v>
      </c>
      <c r="ALK583" s="23">
        <v>19</v>
      </c>
      <c r="ALL583" s="23">
        <v>17</v>
      </c>
      <c r="ALM583" s="23">
        <v>17</v>
      </c>
      <c r="ALN583" s="35"/>
      <c r="ALO583" s="35"/>
      <c r="ALP583" s="35"/>
      <c r="ALQ583" s="21">
        <f t="shared" si="1557"/>
        <v>56957.06</v>
      </c>
      <c r="ALR583" s="21">
        <f t="shared" si="1558"/>
        <v>50961.58</v>
      </c>
      <c r="ALS583" s="21">
        <f t="shared" si="1559"/>
        <v>50961.58</v>
      </c>
      <c r="ALT583" s="35"/>
      <c r="ALU583" s="35"/>
      <c r="ALV583" s="35"/>
      <c r="ALW583" s="21">
        <f t="shared" si="1560"/>
        <v>1666.73</v>
      </c>
      <c r="ALX583" s="21">
        <f t="shared" si="1561"/>
        <v>1384.37</v>
      </c>
      <c r="ALY583" s="21">
        <f t="shared" si="1562"/>
        <v>1289.21</v>
      </c>
      <c r="ALZ583" s="35"/>
      <c r="AMA583" s="35"/>
      <c r="AMB583" s="35"/>
      <c r="AMC583" s="21">
        <f t="shared" si="1260"/>
        <v>31667.87</v>
      </c>
      <c r="AMD583" s="21">
        <f t="shared" si="1260"/>
        <v>23534.29</v>
      </c>
      <c r="AME583" s="21">
        <f t="shared" si="1260"/>
        <v>21916.57</v>
      </c>
      <c r="AMF583" s="23">
        <v>19</v>
      </c>
      <c r="AMG583" s="23">
        <v>14</v>
      </c>
      <c r="AMH583" s="23">
        <v>14</v>
      </c>
      <c r="AMI583" s="35"/>
      <c r="AMJ583" s="35"/>
      <c r="AMK583" s="35"/>
      <c r="AML583" s="21">
        <f t="shared" si="1563"/>
        <v>56957.06</v>
      </c>
      <c r="AMM583" s="21">
        <f t="shared" si="1564"/>
        <v>41968.36</v>
      </c>
      <c r="AMN583" s="21">
        <f t="shared" si="1565"/>
        <v>41968.36</v>
      </c>
      <c r="AMO583" s="35"/>
      <c r="AMP583" s="35"/>
      <c r="AMQ583" s="35"/>
      <c r="AMR583" s="21">
        <f t="shared" si="1566"/>
        <v>1317.22</v>
      </c>
      <c r="AMS583" s="21">
        <f t="shared" si="1567"/>
        <v>1169.9100000000001</v>
      </c>
      <c r="AMT583" s="21">
        <f t="shared" si="1568"/>
        <v>1092.67</v>
      </c>
      <c r="AMU583" s="35"/>
      <c r="AMV583" s="35"/>
      <c r="AMW583" s="35"/>
      <c r="AMX583" s="21">
        <f t="shared" si="1261"/>
        <v>25027.18</v>
      </c>
      <c r="AMY583" s="21">
        <f t="shared" si="1261"/>
        <v>16378.74</v>
      </c>
      <c r="AMZ583" s="21">
        <f t="shared" si="1261"/>
        <v>15297.38</v>
      </c>
      <c r="ANA583" s="23">
        <v>15</v>
      </c>
      <c r="ANB583" s="23">
        <v>7</v>
      </c>
      <c r="ANC583" s="23">
        <v>7</v>
      </c>
      <c r="AND583" s="35"/>
      <c r="ANE583" s="35"/>
      <c r="ANF583" s="35"/>
      <c r="ANG583" s="21">
        <f t="shared" si="1569"/>
        <v>44966.1</v>
      </c>
      <c r="ANH583" s="21">
        <f t="shared" si="1570"/>
        <v>20984.18</v>
      </c>
      <c r="ANI583" s="21">
        <f t="shared" si="1571"/>
        <v>20984.18</v>
      </c>
      <c r="ANJ583" s="35"/>
      <c r="ANK583" s="35"/>
      <c r="ANL583" s="35"/>
      <c r="ANM583" s="21">
        <f t="shared" si="1572"/>
        <v>2327.1999999999998</v>
      </c>
      <c r="ANN583" s="21">
        <f t="shared" si="1573"/>
        <v>3017.65</v>
      </c>
      <c r="ANO583" s="21">
        <f t="shared" si="1574"/>
        <v>2900.29</v>
      </c>
      <c r="ANP583" s="35"/>
      <c r="ANQ583" s="35"/>
      <c r="ANR583" s="35"/>
      <c r="ANS583" s="21">
        <f t="shared" si="1262"/>
        <v>34908</v>
      </c>
      <c r="ANT583" s="21">
        <f t="shared" si="1262"/>
        <v>21123.55</v>
      </c>
      <c r="ANU583" s="21">
        <f t="shared" si="1262"/>
        <v>20302.03</v>
      </c>
      <c r="ANV583" s="23">
        <v>20</v>
      </c>
      <c r="ANW583" s="23">
        <v>19</v>
      </c>
      <c r="ANX583" s="23">
        <v>19</v>
      </c>
      <c r="ANY583" s="35"/>
      <c r="ANZ583" s="35"/>
      <c r="AOA583" s="35"/>
      <c r="AOB583" s="21">
        <f t="shared" si="1575"/>
        <v>59954.8</v>
      </c>
      <c r="AOC583" s="21">
        <f t="shared" si="1576"/>
        <v>56957.06</v>
      </c>
      <c r="AOD583" s="21">
        <f t="shared" si="1577"/>
        <v>56957.06</v>
      </c>
      <c r="AOE583" s="35"/>
      <c r="AOF583" s="35"/>
      <c r="AOG583" s="35"/>
      <c r="AOH583" s="21">
        <f t="shared" si="1578"/>
        <v>1084.44</v>
      </c>
      <c r="AOI583" s="21">
        <f t="shared" si="1579"/>
        <v>1204.33</v>
      </c>
      <c r="AOJ583" s="21">
        <f t="shared" si="1580"/>
        <v>1126.19</v>
      </c>
      <c r="AOK583" s="35"/>
      <c r="AOL583" s="35"/>
      <c r="AOM583" s="35"/>
      <c r="AON583" s="21">
        <f t="shared" si="1263"/>
        <v>21688.799999999999</v>
      </c>
      <c r="AOO583" s="21">
        <f t="shared" si="1263"/>
        <v>22882.27</v>
      </c>
      <c r="AOP583" s="21">
        <f t="shared" si="1263"/>
        <v>21397.61</v>
      </c>
      <c r="AOQ583" s="23">
        <v>31</v>
      </c>
      <c r="AOR583" s="23">
        <v>44</v>
      </c>
      <c r="AOS583" s="23">
        <v>44</v>
      </c>
      <c r="AOT583" s="35"/>
      <c r="AOU583" s="35"/>
      <c r="AOV583" s="35"/>
      <c r="AOW583" s="21">
        <f t="shared" si="1581"/>
        <v>92929.94</v>
      </c>
      <c r="AOX583" s="21">
        <f t="shared" si="1582"/>
        <v>131900.56</v>
      </c>
      <c r="AOY583" s="21">
        <f t="shared" si="1583"/>
        <v>131900.56</v>
      </c>
      <c r="AOZ583" s="35"/>
      <c r="APA583" s="35"/>
      <c r="APB583" s="35"/>
      <c r="APC583" s="21">
        <f t="shared" si="1584"/>
        <v>1574.66</v>
      </c>
      <c r="APD583" s="21">
        <f t="shared" si="1585"/>
        <v>1351.24</v>
      </c>
      <c r="APE583" s="21">
        <f t="shared" si="1586"/>
        <v>1252.46</v>
      </c>
      <c r="APF583" s="35"/>
      <c r="APG583" s="35"/>
      <c r="APH583" s="35"/>
      <c r="API583" s="21">
        <f t="shared" si="1264"/>
        <v>48814.46</v>
      </c>
      <c r="APJ583" s="21">
        <f t="shared" si="1264"/>
        <v>59454.559999999998</v>
      </c>
      <c r="APK583" s="21">
        <f t="shared" si="1264"/>
        <v>55108.24</v>
      </c>
      <c r="APL583" s="23">
        <v>13</v>
      </c>
      <c r="APM583" s="23">
        <v>23</v>
      </c>
      <c r="APN583" s="23">
        <v>23</v>
      </c>
      <c r="APO583" s="35"/>
      <c r="APP583" s="35"/>
      <c r="APQ583" s="35"/>
      <c r="APR583" s="21">
        <f t="shared" si="1587"/>
        <v>38970.620000000003</v>
      </c>
      <c r="APS583" s="21">
        <f t="shared" si="1588"/>
        <v>68948.02</v>
      </c>
      <c r="APT583" s="21">
        <f t="shared" si="1589"/>
        <v>68948.02</v>
      </c>
      <c r="APU583" s="35"/>
      <c r="APV583" s="35"/>
      <c r="APW583" s="35"/>
      <c r="APX583" s="21">
        <f t="shared" si="1590"/>
        <v>1377.08</v>
      </c>
      <c r="APY583" s="21">
        <f t="shared" si="1591"/>
        <v>1211.1300000000001</v>
      </c>
      <c r="APZ583" s="21">
        <f t="shared" si="1592"/>
        <v>1132.8399999999999</v>
      </c>
      <c r="AQA583" s="35"/>
      <c r="AQB583" s="35"/>
      <c r="AQC583" s="35"/>
      <c r="AQD583" s="21">
        <f t="shared" si="1265"/>
        <v>17902.04</v>
      </c>
      <c r="AQE583" s="21">
        <f t="shared" si="1265"/>
        <v>27855.99</v>
      </c>
      <c r="AQF583" s="21">
        <f t="shared" si="1265"/>
        <v>26055.32</v>
      </c>
      <c r="AQG583" s="23">
        <v>17</v>
      </c>
      <c r="AQH583" s="23">
        <v>14</v>
      </c>
      <c r="AQI583" s="23">
        <v>14</v>
      </c>
      <c r="AQJ583" s="35"/>
      <c r="AQK583" s="35"/>
      <c r="AQL583" s="35"/>
      <c r="AQM583" s="21">
        <f t="shared" si="1593"/>
        <v>50961.58</v>
      </c>
      <c r="AQN583" s="21">
        <f t="shared" si="1594"/>
        <v>41968.36</v>
      </c>
      <c r="AQO583" s="21">
        <f t="shared" si="1595"/>
        <v>41968.36</v>
      </c>
      <c r="AQP583" s="35"/>
      <c r="AQQ583" s="35"/>
      <c r="AQR583" s="35"/>
      <c r="AQS583" s="21">
        <f t="shared" si="1596"/>
        <v>1104.93</v>
      </c>
      <c r="AQT583" s="21">
        <f t="shared" si="1597"/>
        <v>1135.27</v>
      </c>
      <c r="AQU583" s="21">
        <f t="shared" si="1598"/>
        <v>1071.6199999999999</v>
      </c>
      <c r="AQV583" s="35"/>
      <c r="AQW583" s="35"/>
      <c r="AQX583" s="35"/>
      <c r="AQY583" s="21">
        <f t="shared" si="1266"/>
        <v>18783.810000000001</v>
      </c>
      <c r="AQZ583" s="21">
        <f t="shared" si="1266"/>
        <v>15893.78</v>
      </c>
      <c r="ARA583" s="21">
        <f t="shared" si="1266"/>
        <v>15002.68</v>
      </c>
      <c r="ARB583" s="23">
        <v>6</v>
      </c>
      <c r="ARC583" s="23">
        <v>14</v>
      </c>
      <c r="ARD583" s="23">
        <v>14</v>
      </c>
      <c r="ARE583" s="35"/>
      <c r="ARF583" s="35"/>
      <c r="ARG583" s="35"/>
      <c r="ARH583" s="21">
        <f t="shared" si="1599"/>
        <v>17986.439999999999</v>
      </c>
      <c r="ARI583" s="21">
        <f t="shared" si="1600"/>
        <v>41968.36</v>
      </c>
      <c r="ARJ583" s="21">
        <f t="shared" si="1601"/>
        <v>41968.36</v>
      </c>
      <c r="ARK583" s="35"/>
      <c r="ARL583" s="35"/>
      <c r="ARM583" s="35"/>
      <c r="ARN583" s="21">
        <f t="shared" si="1602"/>
        <v>1526.94</v>
      </c>
      <c r="ARO583" s="21">
        <f t="shared" si="1603"/>
        <v>1107.02</v>
      </c>
      <c r="ARP583" s="21">
        <f t="shared" si="1604"/>
        <v>1031.44</v>
      </c>
      <c r="ARQ583" s="35"/>
      <c r="ARR583" s="35"/>
      <c r="ARS583" s="35"/>
      <c r="ART583" s="21">
        <f t="shared" si="1267"/>
        <v>9161.64</v>
      </c>
      <c r="ARU583" s="21">
        <f t="shared" si="1267"/>
        <v>15498.28</v>
      </c>
      <c r="ARV583" s="21">
        <f t="shared" si="1267"/>
        <v>14440.16</v>
      </c>
      <c r="ARW583" s="23">
        <v>44</v>
      </c>
      <c r="ARX583" s="23">
        <v>36</v>
      </c>
      <c r="ARY583" s="23">
        <v>36</v>
      </c>
      <c r="ARZ583" s="35"/>
      <c r="ASA583" s="35"/>
      <c r="ASB583" s="35"/>
      <c r="ASC583" s="21">
        <f t="shared" si="1605"/>
        <v>131900.56</v>
      </c>
      <c r="ASD583" s="21">
        <f t="shared" si="1606"/>
        <v>107918.64</v>
      </c>
      <c r="ASE583" s="21">
        <f t="shared" si="1607"/>
        <v>107918.64</v>
      </c>
      <c r="ASF583" s="35"/>
      <c r="ASG583" s="35"/>
      <c r="ASH583" s="35"/>
      <c r="ASI583" s="21">
        <f t="shared" si="1608"/>
        <v>1162.18</v>
      </c>
      <c r="ASJ583" s="21">
        <f t="shared" si="1609"/>
        <v>1251.54</v>
      </c>
      <c r="ASK583" s="21">
        <f t="shared" si="1610"/>
        <v>1156.8900000000001</v>
      </c>
      <c r="ASL583" s="35"/>
      <c r="ASM583" s="35"/>
      <c r="ASN583" s="35"/>
      <c r="ASO583" s="21">
        <f t="shared" si="1268"/>
        <v>51135.92</v>
      </c>
      <c r="ASP583" s="21">
        <f t="shared" si="1268"/>
        <v>45055.44</v>
      </c>
      <c r="ASQ583" s="21">
        <f t="shared" si="1268"/>
        <v>41648.04</v>
      </c>
      <c r="ASR583" s="23">
        <v>45</v>
      </c>
      <c r="ASS583" s="23">
        <v>39</v>
      </c>
      <c r="AST583" s="23">
        <v>39</v>
      </c>
      <c r="ASU583" s="35"/>
      <c r="ASV583" s="35"/>
      <c r="ASW583" s="35"/>
      <c r="ASX583" s="21">
        <f t="shared" si="1611"/>
        <v>134898.29999999999</v>
      </c>
      <c r="ASY583" s="21">
        <f t="shared" si="1612"/>
        <v>116911.86</v>
      </c>
      <c r="ASZ583" s="21">
        <f t="shared" si="1613"/>
        <v>116911.86</v>
      </c>
      <c r="ATA583" s="35"/>
      <c r="ATB583" s="35"/>
      <c r="ATC583" s="35"/>
      <c r="ATD583" s="21">
        <f t="shared" si="1614"/>
        <v>1198.26</v>
      </c>
      <c r="ATE583" s="21">
        <f t="shared" si="1615"/>
        <v>1068.54</v>
      </c>
      <c r="ATF583" s="21">
        <f t="shared" si="1616"/>
        <v>997.54</v>
      </c>
      <c r="ATG583" s="35"/>
      <c r="ATH583" s="35"/>
      <c r="ATI583" s="35"/>
      <c r="ATJ583" s="21">
        <f t="shared" si="1269"/>
        <v>53921.7</v>
      </c>
      <c r="ATK583" s="21">
        <f t="shared" si="1269"/>
        <v>41673.06</v>
      </c>
      <c r="ATL583" s="21">
        <f t="shared" si="1269"/>
        <v>38904.06</v>
      </c>
      <c r="ATM583" s="23">
        <v>13</v>
      </c>
      <c r="ATN583" s="23">
        <v>13</v>
      </c>
      <c r="ATO583" s="23">
        <v>13</v>
      </c>
      <c r="ATP583" s="35"/>
      <c r="ATQ583" s="35"/>
      <c r="ATR583" s="35"/>
      <c r="ATS583" s="21">
        <f t="shared" si="1617"/>
        <v>38970.620000000003</v>
      </c>
      <c r="ATT583" s="21">
        <f t="shared" si="1618"/>
        <v>38970.620000000003</v>
      </c>
      <c r="ATU583" s="21">
        <f t="shared" si="1619"/>
        <v>38970.620000000003</v>
      </c>
      <c r="ATV583" s="35"/>
      <c r="ATW583" s="35"/>
      <c r="ATX583" s="35"/>
      <c r="ATY583" s="21">
        <f t="shared" si="1620"/>
        <v>1270.9100000000001</v>
      </c>
      <c r="ATZ583" s="21">
        <f t="shared" si="1621"/>
        <v>1210.29</v>
      </c>
      <c r="AUA583" s="21">
        <f t="shared" si="1622"/>
        <v>1119.06</v>
      </c>
      <c r="AUB583" s="35"/>
      <c r="AUC583" s="35"/>
      <c r="AUD583" s="35"/>
      <c r="AUE583" s="21">
        <f t="shared" si="1270"/>
        <v>16521.830000000002</v>
      </c>
      <c r="AUF583" s="21">
        <f t="shared" si="1270"/>
        <v>15733.77</v>
      </c>
      <c r="AUG583" s="21">
        <f t="shared" si="1270"/>
        <v>14547.78</v>
      </c>
      <c r="AUH583" s="23">
        <v>32</v>
      </c>
      <c r="AUI583" s="23">
        <v>37</v>
      </c>
      <c r="AUJ583" s="23">
        <v>37</v>
      </c>
      <c r="AUK583" s="35"/>
      <c r="AUL583" s="35"/>
      <c r="AUM583" s="35"/>
      <c r="AUN583" s="21">
        <f t="shared" si="1623"/>
        <v>95927.679999999993</v>
      </c>
      <c r="AUO583" s="21">
        <f t="shared" si="1624"/>
        <v>110916.38</v>
      </c>
      <c r="AUP583" s="21">
        <f t="shared" si="1625"/>
        <v>110916.38</v>
      </c>
      <c r="AUQ583" s="35"/>
      <c r="AUR583" s="35"/>
      <c r="AUS583" s="35"/>
      <c r="AUT583" s="21">
        <f t="shared" si="1626"/>
        <v>1216.8800000000001</v>
      </c>
      <c r="AUU583" s="21">
        <f t="shared" si="1627"/>
        <v>1213.6400000000001</v>
      </c>
      <c r="AUV583" s="21">
        <f t="shared" si="1628"/>
        <v>1133.1400000000001</v>
      </c>
      <c r="AUW583" s="35"/>
      <c r="AUX583" s="35"/>
      <c r="AUY583" s="35"/>
      <c r="AUZ583" s="21">
        <f t="shared" si="1271"/>
        <v>38940.160000000003</v>
      </c>
      <c r="AVA583" s="21">
        <f t="shared" si="1271"/>
        <v>44904.68</v>
      </c>
      <c r="AVB583" s="21">
        <f t="shared" si="1271"/>
        <v>41926.18</v>
      </c>
      <c r="AVC583" s="41">
        <f t="shared" si="1272"/>
        <v>1300</v>
      </c>
      <c r="AVD583" s="41">
        <f t="shared" si="1272"/>
        <v>1300</v>
      </c>
      <c r="AVE583" s="41">
        <f t="shared" si="1272"/>
        <v>1300</v>
      </c>
      <c r="AVF583" s="21">
        <f t="shared" si="1272"/>
        <v>0</v>
      </c>
      <c r="AVG583" s="21">
        <f t="shared" si="1272"/>
        <v>0</v>
      </c>
      <c r="AVH583" s="21">
        <f t="shared" si="1272"/>
        <v>0</v>
      </c>
      <c r="AVI583" s="21">
        <f t="shared" si="1272"/>
        <v>3897062</v>
      </c>
      <c r="AVJ583" s="21">
        <f t="shared" si="1272"/>
        <v>3897062</v>
      </c>
      <c r="AVK583" s="21">
        <f t="shared" si="1272"/>
        <v>3897062</v>
      </c>
      <c r="AVL583" s="35"/>
      <c r="AVM583" s="35"/>
      <c r="AVN583" s="35"/>
      <c r="AVO583" s="21"/>
      <c r="AVP583" s="21"/>
      <c r="AVQ583" s="21"/>
      <c r="AVR583" s="21">
        <f t="shared" si="1273"/>
        <v>0</v>
      </c>
      <c r="AVS583" s="21">
        <f t="shared" si="1273"/>
        <v>0</v>
      </c>
      <c r="AVT583" s="21">
        <f t="shared" si="1273"/>
        <v>0</v>
      </c>
      <c r="AVU583" s="21">
        <f t="shared" si="1273"/>
        <v>1748565.89</v>
      </c>
      <c r="AVV583" s="21">
        <f t="shared" si="1273"/>
        <v>1625604.29</v>
      </c>
      <c r="AVW583" s="21">
        <f t="shared" si="1273"/>
        <v>1685974.87</v>
      </c>
    </row>
    <row r="584" spans="1:1271" ht="36">
      <c r="A584" s="22" t="s">
        <v>183</v>
      </c>
      <c r="B584" s="22" t="s">
        <v>90</v>
      </c>
      <c r="C584" s="5"/>
      <c r="D584" s="113"/>
      <c r="E584" s="96"/>
      <c r="F584" s="29"/>
      <c r="G584" s="29"/>
      <c r="H584" s="29"/>
      <c r="I584" s="21">
        <f t="shared" si="1274"/>
        <v>21108.77</v>
      </c>
      <c r="J584" s="21">
        <f t="shared" si="1274"/>
        <v>21108.77</v>
      </c>
      <c r="K584" s="21">
        <f t="shared" si="1274"/>
        <v>21108.77</v>
      </c>
      <c r="L584" s="23"/>
      <c r="M584" s="23"/>
      <c r="N584" s="23"/>
      <c r="O584" s="35"/>
      <c r="P584" s="35"/>
      <c r="Q584" s="35"/>
      <c r="R584" s="21">
        <f t="shared" si="1275"/>
        <v>0</v>
      </c>
      <c r="S584" s="21">
        <f t="shared" si="1276"/>
        <v>0</v>
      </c>
      <c r="T584" s="21">
        <f t="shared" si="1277"/>
        <v>0</v>
      </c>
      <c r="U584" s="35"/>
      <c r="V584" s="35"/>
      <c r="W584" s="35"/>
      <c r="X584" s="21">
        <f t="shared" si="1278"/>
        <v>5991.03</v>
      </c>
      <c r="Y584" s="21">
        <f t="shared" si="1279"/>
        <v>9954.9599999999991</v>
      </c>
      <c r="Z584" s="21">
        <f t="shared" si="1280"/>
        <v>9188.73</v>
      </c>
      <c r="AA584" s="35"/>
      <c r="AB584" s="35"/>
      <c r="AC584" s="35"/>
      <c r="AD584" s="21">
        <f t="shared" si="1213"/>
        <v>0</v>
      </c>
      <c r="AE584" s="21">
        <f t="shared" si="1213"/>
        <v>0</v>
      </c>
      <c r="AF584" s="21">
        <f t="shared" si="1213"/>
        <v>0</v>
      </c>
      <c r="AG584" s="23"/>
      <c r="AH584" s="23"/>
      <c r="AI584" s="23"/>
      <c r="AJ584" s="35"/>
      <c r="AK584" s="35"/>
      <c r="AL584" s="35"/>
      <c r="AM584" s="21">
        <f t="shared" si="1281"/>
        <v>0</v>
      </c>
      <c r="AN584" s="21">
        <f t="shared" si="1282"/>
        <v>0</v>
      </c>
      <c r="AO584" s="21">
        <f t="shared" si="1283"/>
        <v>0</v>
      </c>
      <c r="AP584" s="35"/>
      <c r="AQ584" s="35"/>
      <c r="AR584" s="35"/>
      <c r="AS584" s="21">
        <f t="shared" si="1284"/>
        <v>9328.48</v>
      </c>
      <c r="AT584" s="21">
        <f t="shared" si="1285"/>
        <v>9269.17</v>
      </c>
      <c r="AU584" s="21">
        <f t="shared" si="1286"/>
        <v>8763.09</v>
      </c>
      <c r="AV584" s="35"/>
      <c r="AW584" s="35"/>
      <c r="AX584" s="35"/>
      <c r="AY584" s="21">
        <f t="shared" si="1214"/>
        <v>0</v>
      </c>
      <c r="AZ584" s="21">
        <f t="shared" si="1214"/>
        <v>0</v>
      </c>
      <c r="BA584" s="21">
        <f t="shared" si="1214"/>
        <v>0</v>
      </c>
      <c r="BB584" s="23"/>
      <c r="BC584" s="23"/>
      <c r="BD584" s="23"/>
      <c r="BE584" s="35"/>
      <c r="BF584" s="35"/>
      <c r="BG584" s="35"/>
      <c r="BH584" s="21">
        <f t="shared" si="1287"/>
        <v>0</v>
      </c>
      <c r="BI584" s="21">
        <f t="shared" si="1288"/>
        <v>0</v>
      </c>
      <c r="BJ584" s="21">
        <f t="shared" si="1289"/>
        <v>0</v>
      </c>
      <c r="BK584" s="35"/>
      <c r="BL584" s="35"/>
      <c r="BM584" s="35"/>
      <c r="BN584" s="21">
        <f t="shared" si="1290"/>
        <v>7803.8</v>
      </c>
      <c r="BO584" s="21">
        <f t="shared" si="1291"/>
        <v>9105.7199999999993</v>
      </c>
      <c r="BP584" s="21">
        <f t="shared" si="1292"/>
        <v>8356.2999999999993</v>
      </c>
      <c r="BQ584" s="35"/>
      <c r="BR584" s="35"/>
      <c r="BS584" s="35"/>
      <c r="BT584" s="21">
        <f t="shared" si="1215"/>
        <v>0</v>
      </c>
      <c r="BU584" s="21">
        <f t="shared" si="1215"/>
        <v>0</v>
      </c>
      <c r="BV584" s="21">
        <f t="shared" si="1215"/>
        <v>0</v>
      </c>
      <c r="BW584" s="23"/>
      <c r="BX584" s="23"/>
      <c r="BY584" s="23"/>
      <c r="BZ584" s="35"/>
      <c r="CA584" s="35"/>
      <c r="CB584" s="35"/>
      <c r="CC584" s="21">
        <f t="shared" si="1293"/>
        <v>0</v>
      </c>
      <c r="CD584" s="21">
        <f t="shared" si="1294"/>
        <v>0</v>
      </c>
      <c r="CE584" s="21">
        <f t="shared" si="1295"/>
        <v>0</v>
      </c>
      <c r="CF584" s="35"/>
      <c r="CG584" s="35"/>
      <c r="CH584" s="35"/>
      <c r="CI584" s="21">
        <f t="shared" si="1296"/>
        <v>12232.03</v>
      </c>
      <c r="CJ584" s="21">
        <f t="shared" si="1297"/>
        <v>10354.73</v>
      </c>
      <c r="CK584" s="21">
        <f t="shared" si="1298"/>
        <v>33170.870000000003</v>
      </c>
      <c r="CL584" s="35"/>
      <c r="CM584" s="35"/>
      <c r="CN584" s="35"/>
      <c r="CO584" s="21">
        <f t="shared" si="1216"/>
        <v>0</v>
      </c>
      <c r="CP584" s="21">
        <f t="shared" si="1216"/>
        <v>0</v>
      </c>
      <c r="CQ584" s="21">
        <f t="shared" si="1216"/>
        <v>0</v>
      </c>
      <c r="CR584" s="23"/>
      <c r="CS584" s="23"/>
      <c r="CT584" s="23"/>
      <c r="CU584" s="35"/>
      <c r="CV584" s="35"/>
      <c r="CW584" s="35"/>
      <c r="CX584" s="21">
        <f t="shared" si="1299"/>
        <v>0</v>
      </c>
      <c r="CY584" s="21">
        <f t="shared" si="1300"/>
        <v>0</v>
      </c>
      <c r="CZ584" s="21">
        <f t="shared" si="1301"/>
        <v>0</v>
      </c>
      <c r="DA584" s="35"/>
      <c r="DB584" s="35"/>
      <c r="DC584" s="35"/>
      <c r="DD584" s="21">
        <f t="shared" si="1302"/>
        <v>11025.77</v>
      </c>
      <c r="DE584" s="21">
        <f t="shared" si="1303"/>
        <v>10786.16</v>
      </c>
      <c r="DF584" s="21">
        <f t="shared" si="1304"/>
        <v>10144.82</v>
      </c>
      <c r="DG584" s="35"/>
      <c r="DH584" s="35"/>
      <c r="DI584" s="35"/>
      <c r="DJ584" s="21">
        <f t="shared" si="1217"/>
        <v>0</v>
      </c>
      <c r="DK584" s="21">
        <f t="shared" si="1217"/>
        <v>0</v>
      </c>
      <c r="DL584" s="21">
        <f t="shared" si="1217"/>
        <v>0</v>
      </c>
      <c r="DM584" s="23"/>
      <c r="DN584" s="23"/>
      <c r="DO584" s="23"/>
      <c r="DP584" s="35"/>
      <c r="DQ584" s="35"/>
      <c r="DR584" s="35"/>
      <c r="DS584" s="21">
        <f t="shared" si="1305"/>
        <v>0</v>
      </c>
      <c r="DT584" s="21">
        <f t="shared" si="1306"/>
        <v>0</v>
      </c>
      <c r="DU584" s="21">
        <f t="shared" si="1307"/>
        <v>0</v>
      </c>
      <c r="DV584" s="35"/>
      <c r="DW584" s="35"/>
      <c r="DX584" s="35"/>
      <c r="DY584" s="21">
        <f t="shared" si="1308"/>
        <v>11686.97</v>
      </c>
      <c r="DZ584" s="21">
        <f t="shared" si="1309"/>
        <v>11499.71</v>
      </c>
      <c r="EA584" s="21">
        <f t="shared" si="1310"/>
        <v>10896.88</v>
      </c>
      <c r="EB584" s="35"/>
      <c r="EC584" s="35"/>
      <c r="ED584" s="35"/>
      <c r="EE584" s="21">
        <f t="shared" si="1218"/>
        <v>0</v>
      </c>
      <c r="EF584" s="21">
        <f t="shared" si="1218"/>
        <v>0</v>
      </c>
      <c r="EG584" s="21">
        <f t="shared" si="1218"/>
        <v>0</v>
      </c>
      <c r="EH584" s="23"/>
      <c r="EI584" s="23"/>
      <c r="EJ584" s="23"/>
      <c r="EK584" s="35"/>
      <c r="EL584" s="35"/>
      <c r="EM584" s="35"/>
      <c r="EN584" s="21">
        <f t="shared" si="1311"/>
        <v>0</v>
      </c>
      <c r="EO584" s="21">
        <f t="shared" si="1312"/>
        <v>0</v>
      </c>
      <c r="EP584" s="21">
        <f t="shared" si="1313"/>
        <v>0</v>
      </c>
      <c r="EQ584" s="35"/>
      <c r="ER584" s="35"/>
      <c r="ES584" s="35"/>
      <c r="ET584" s="21">
        <f t="shared" si="1314"/>
        <v>0</v>
      </c>
      <c r="EU584" s="21">
        <f t="shared" si="1315"/>
        <v>0</v>
      </c>
      <c r="EV584" s="21">
        <f t="shared" si="1316"/>
        <v>0</v>
      </c>
      <c r="EW584" s="35"/>
      <c r="EX584" s="35"/>
      <c r="EY584" s="35"/>
      <c r="EZ584" s="21">
        <f t="shared" si="1219"/>
        <v>0</v>
      </c>
      <c r="FA584" s="21">
        <f t="shared" si="1219"/>
        <v>0</v>
      </c>
      <c r="FB584" s="21">
        <f t="shared" si="1219"/>
        <v>0</v>
      </c>
      <c r="FC584" s="23"/>
      <c r="FD584" s="23"/>
      <c r="FE584" s="23"/>
      <c r="FF584" s="35"/>
      <c r="FG584" s="35"/>
      <c r="FH584" s="35"/>
      <c r="FI584" s="21">
        <f t="shared" si="1317"/>
        <v>0</v>
      </c>
      <c r="FJ584" s="21">
        <f t="shared" si="1318"/>
        <v>0</v>
      </c>
      <c r="FK584" s="21">
        <f t="shared" si="1319"/>
        <v>0</v>
      </c>
      <c r="FL584" s="35"/>
      <c r="FM584" s="35"/>
      <c r="FN584" s="35"/>
      <c r="FO584" s="21">
        <f t="shared" si="1320"/>
        <v>9575.18</v>
      </c>
      <c r="FP584" s="21">
        <f t="shared" si="1321"/>
        <v>8637.74</v>
      </c>
      <c r="FQ584" s="21">
        <f t="shared" si="1322"/>
        <v>8196.58</v>
      </c>
      <c r="FR584" s="35"/>
      <c r="FS584" s="35"/>
      <c r="FT584" s="35"/>
      <c r="FU584" s="21">
        <f t="shared" si="1220"/>
        <v>0</v>
      </c>
      <c r="FV584" s="21">
        <f t="shared" si="1220"/>
        <v>0</v>
      </c>
      <c r="FW584" s="21">
        <f t="shared" si="1220"/>
        <v>0</v>
      </c>
      <c r="FX584" s="23"/>
      <c r="FY584" s="23"/>
      <c r="FZ584" s="23"/>
      <c r="GA584" s="35"/>
      <c r="GB584" s="35"/>
      <c r="GC584" s="35"/>
      <c r="GD584" s="21">
        <f t="shared" si="1323"/>
        <v>0</v>
      </c>
      <c r="GE584" s="21">
        <f t="shared" si="1324"/>
        <v>0</v>
      </c>
      <c r="GF584" s="21">
        <f t="shared" si="1325"/>
        <v>0</v>
      </c>
      <c r="GG584" s="35"/>
      <c r="GH584" s="35"/>
      <c r="GI584" s="35"/>
      <c r="GJ584" s="21">
        <f t="shared" si="1326"/>
        <v>0</v>
      </c>
      <c r="GK584" s="21">
        <f t="shared" si="1327"/>
        <v>0</v>
      </c>
      <c r="GL584" s="21">
        <f t="shared" si="1328"/>
        <v>0</v>
      </c>
      <c r="GM584" s="35"/>
      <c r="GN584" s="35"/>
      <c r="GO584" s="35"/>
      <c r="GP584" s="21">
        <f t="shared" si="1221"/>
        <v>0</v>
      </c>
      <c r="GQ584" s="21">
        <f t="shared" si="1221"/>
        <v>0</v>
      </c>
      <c r="GR584" s="21">
        <f t="shared" si="1221"/>
        <v>0</v>
      </c>
      <c r="GS584" s="23"/>
      <c r="GT584" s="23"/>
      <c r="GU584" s="23"/>
      <c r="GV584" s="35"/>
      <c r="GW584" s="35"/>
      <c r="GX584" s="35"/>
      <c r="GY584" s="21">
        <f t="shared" si="1329"/>
        <v>0</v>
      </c>
      <c r="GZ584" s="21">
        <f t="shared" si="1330"/>
        <v>0</v>
      </c>
      <c r="HA584" s="21">
        <f t="shared" si="1331"/>
        <v>0</v>
      </c>
      <c r="HB584" s="35"/>
      <c r="HC584" s="35"/>
      <c r="HD584" s="35"/>
      <c r="HE584" s="21">
        <f t="shared" si="1332"/>
        <v>10102.19</v>
      </c>
      <c r="HF584" s="21">
        <f t="shared" si="1333"/>
        <v>9929.41</v>
      </c>
      <c r="HG584" s="21">
        <f t="shared" si="1334"/>
        <v>9383.5300000000007</v>
      </c>
      <c r="HH584" s="35"/>
      <c r="HI584" s="35"/>
      <c r="HJ584" s="35"/>
      <c r="HK584" s="21">
        <f t="shared" si="1222"/>
        <v>0</v>
      </c>
      <c r="HL584" s="21">
        <f t="shared" si="1222"/>
        <v>0</v>
      </c>
      <c r="HM584" s="21">
        <f t="shared" si="1222"/>
        <v>0</v>
      </c>
      <c r="HN584" s="23"/>
      <c r="HO584" s="23"/>
      <c r="HP584" s="23"/>
      <c r="HQ584" s="35"/>
      <c r="HR584" s="35"/>
      <c r="HS584" s="35"/>
      <c r="HT584" s="21">
        <f t="shared" si="1335"/>
        <v>0</v>
      </c>
      <c r="HU584" s="21">
        <f t="shared" si="1336"/>
        <v>0</v>
      </c>
      <c r="HV584" s="21">
        <f t="shared" si="1337"/>
        <v>0</v>
      </c>
      <c r="HW584" s="35"/>
      <c r="HX584" s="35"/>
      <c r="HY584" s="35"/>
      <c r="HZ584" s="21">
        <f t="shared" si="1338"/>
        <v>12027.59</v>
      </c>
      <c r="IA584" s="21">
        <f t="shared" si="1339"/>
        <v>9650.32</v>
      </c>
      <c r="IB584" s="21">
        <f t="shared" si="1340"/>
        <v>9009.57</v>
      </c>
      <c r="IC584" s="35"/>
      <c r="ID584" s="35"/>
      <c r="IE584" s="35"/>
      <c r="IF584" s="21">
        <f t="shared" si="1223"/>
        <v>0</v>
      </c>
      <c r="IG584" s="21">
        <f t="shared" si="1223"/>
        <v>0</v>
      </c>
      <c r="IH584" s="21">
        <f t="shared" si="1223"/>
        <v>0</v>
      </c>
      <c r="II584" s="23"/>
      <c r="IJ584" s="23"/>
      <c r="IK584" s="23"/>
      <c r="IL584" s="35"/>
      <c r="IM584" s="35"/>
      <c r="IN584" s="35"/>
      <c r="IO584" s="21">
        <f t="shared" si="1341"/>
        <v>0</v>
      </c>
      <c r="IP584" s="21">
        <f t="shared" si="1342"/>
        <v>0</v>
      </c>
      <c r="IQ584" s="21">
        <f t="shared" si="1343"/>
        <v>0</v>
      </c>
      <c r="IR584" s="35"/>
      <c r="IS584" s="35"/>
      <c r="IT584" s="35"/>
      <c r="IU584" s="21">
        <f t="shared" si="1344"/>
        <v>10439.030000000001</v>
      </c>
      <c r="IV584" s="21">
        <f t="shared" si="1345"/>
        <v>8994.08</v>
      </c>
      <c r="IW584" s="21">
        <f t="shared" si="1346"/>
        <v>8382.1200000000008</v>
      </c>
      <c r="IX584" s="35"/>
      <c r="IY584" s="35"/>
      <c r="IZ584" s="35"/>
      <c r="JA584" s="21">
        <f t="shared" si="1224"/>
        <v>0</v>
      </c>
      <c r="JB584" s="21">
        <f t="shared" si="1224"/>
        <v>0</v>
      </c>
      <c r="JC584" s="21">
        <f t="shared" si="1224"/>
        <v>0</v>
      </c>
      <c r="JD584" s="23"/>
      <c r="JE584" s="23"/>
      <c r="JF584" s="23"/>
      <c r="JG584" s="35"/>
      <c r="JH584" s="35"/>
      <c r="JI584" s="35"/>
      <c r="JJ584" s="21">
        <f t="shared" si="1347"/>
        <v>0</v>
      </c>
      <c r="JK584" s="21">
        <f t="shared" si="1348"/>
        <v>0</v>
      </c>
      <c r="JL584" s="21">
        <f t="shared" si="1349"/>
        <v>0</v>
      </c>
      <c r="JM584" s="35"/>
      <c r="JN584" s="35"/>
      <c r="JO584" s="35"/>
      <c r="JP584" s="21">
        <f t="shared" si="1350"/>
        <v>14271.6</v>
      </c>
      <c r="JQ584" s="21">
        <f t="shared" si="1351"/>
        <v>12609.78</v>
      </c>
      <c r="JR584" s="21">
        <f t="shared" si="1352"/>
        <v>12114.8</v>
      </c>
      <c r="JS584" s="35"/>
      <c r="JT584" s="35"/>
      <c r="JU584" s="35"/>
      <c r="JV584" s="21">
        <f t="shared" si="1225"/>
        <v>0</v>
      </c>
      <c r="JW584" s="21">
        <f t="shared" si="1225"/>
        <v>0</v>
      </c>
      <c r="JX584" s="21">
        <f t="shared" si="1225"/>
        <v>0</v>
      </c>
      <c r="JY584" s="23"/>
      <c r="JZ584" s="23"/>
      <c r="KA584" s="23"/>
      <c r="KB584" s="35"/>
      <c r="KC584" s="35"/>
      <c r="KD584" s="35"/>
      <c r="KE584" s="21">
        <f t="shared" si="1353"/>
        <v>0</v>
      </c>
      <c r="KF584" s="21">
        <f t="shared" si="1354"/>
        <v>0</v>
      </c>
      <c r="KG584" s="21">
        <f t="shared" si="1355"/>
        <v>0</v>
      </c>
      <c r="KH584" s="35"/>
      <c r="KI584" s="35"/>
      <c r="KJ584" s="35"/>
      <c r="KK584" s="21">
        <f t="shared" si="1356"/>
        <v>10027.86</v>
      </c>
      <c r="KL584" s="21">
        <f t="shared" si="1357"/>
        <v>8635.0300000000007</v>
      </c>
      <c r="KM584" s="21">
        <f t="shared" si="1358"/>
        <v>8072.4</v>
      </c>
      <c r="KN584" s="35"/>
      <c r="KO584" s="35"/>
      <c r="KP584" s="35"/>
      <c r="KQ584" s="21">
        <f t="shared" si="1226"/>
        <v>0</v>
      </c>
      <c r="KR584" s="21">
        <f t="shared" si="1226"/>
        <v>0</v>
      </c>
      <c r="KS584" s="21">
        <f t="shared" si="1226"/>
        <v>0</v>
      </c>
      <c r="KT584" s="23"/>
      <c r="KU584" s="23"/>
      <c r="KV584" s="23"/>
      <c r="KW584" s="35"/>
      <c r="KX584" s="35"/>
      <c r="KY584" s="35"/>
      <c r="KZ584" s="21">
        <f t="shared" si="1359"/>
        <v>0</v>
      </c>
      <c r="LA584" s="21">
        <f t="shared" si="1360"/>
        <v>0</v>
      </c>
      <c r="LB584" s="21">
        <f t="shared" si="1361"/>
        <v>0</v>
      </c>
      <c r="LC584" s="35"/>
      <c r="LD584" s="35"/>
      <c r="LE584" s="35"/>
      <c r="LF584" s="21">
        <f t="shared" si="1362"/>
        <v>9103.3700000000008</v>
      </c>
      <c r="LG584" s="21">
        <f t="shared" si="1363"/>
        <v>7821.25</v>
      </c>
      <c r="LH584" s="21">
        <f t="shared" si="1364"/>
        <v>7407.9</v>
      </c>
      <c r="LI584" s="35"/>
      <c r="LJ584" s="35"/>
      <c r="LK584" s="35"/>
      <c r="LL584" s="21">
        <f t="shared" si="1227"/>
        <v>0</v>
      </c>
      <c r="LM584" s="21">
        <f t="shared" si="1227"/>
        <v>0</v>
      </c>
      <c r="LN584" s="21">
        <f t="shared" si="1227"/>
        <v>0</v>
      </c>
      <c r="LO584" s="23"/>
      <c r="LP584" s="23"/>
      <c r="LQ584" s="23"/>
      <c r="LR584" s="35"/>
      <c r="LS584" s="35"/>
      <c r="LT584" s="35"/>
      <c r="LU584" s="21">
        <f t="shared" si="1365"/>
        <v>0</v>
      </c>
      <c r="LV584" s="21">
        <f t="shared" si="1366"/>
        <v>0</v>
      </c>
      <c r="LW584" s="21">
        <f t="shared" si="1367"/>
        <v>0</v>
      </c>
      <c r="LX584" s="35"/>
      <c r="LY584" s="35"/>
      <c r="LZ584" s="35"/>
      <c r="MA584" s="21">
        <f t="shared" si="1368"/>
        <v>12035.87</v>
      </c>
      <c r="MB584" s="21">
        <f t="shared" si="1369"/>
        <v>10959.44</v>
      </c>
      <c r="MC584" s="21">
        <f t="shared" si="1370"/>
        <v>10419.209999999999</v>
      </c>
      <c r="MD584" s="35"/>
      <c r="ME584" s="35"/>
      <c r="MF584" s="35"/>
      <c r="MG584" s="21">
        <f t="shared" si="1228"/>
        <v>0</v>
      </c>
      <c r="MH584" s="21">
        <f t="shared" si="1228"/>
        <v>0</v>
      </c>
      <c r="MI584" s="21">
        <f t="shared" si="1228"/>
        <v>0</v>
      </c>
      <c r="MJ584" s="23"/>
      <c r="MK584" s="23"/>
      <c r="ML584" s="23"/>
      <c r="MM584" s="35"/>
      <c r="MN584" s="35"/>
      <c r="MO584" s="35"/>
      <c r="MP584" s="21">
        <f t="shared" si="1371"/>
        <v>0</v>
      </c>
      <c r="MQ584" s="21">
        <f t="shared" si="1372"/>
        <v>0</v>
      </c>
      <c r="MR584" s="21">
        <f t="shared" si="1373"/>
        <v>0</v>
      </c>
      <c r="MS584" s="35"/>
      <c r="MT584" s="35"/>
      <c r="MU584" s="35"/>
      <c r="MV584" s="21">
        <f t="shared" si="1374"/>
        <v>14048.81</v>
      </c>
      <c r="MW584" s="21">
        <f t="shared" si="1375"/>
        <v>12429.41</v>
      </c>
      <c r="MX584" s="21">
        <f t="shared" si="1376"/>
        <v>11581.74</v>
      </c>
      <c r="MY584" s="35"/>
      <c r="MZ584" s="35"/>
      <c r="NA584" s="35"/>
      <c r="NB584" s="21">
        <f t="shared" si="1229"/>
        <v>0</v>
      </c>
      <c r="NC584" s="21">
        <f t="shared" si="1229"/>
        <v>0</v>
      </c>
      <c r="ND584" s="21">
        <f t="shared" si="1229"/>
        <v>0</v>
      </c>
      <c r="NE584" s="23"/>
      <c r="NF584" s="23"/>
      <c r="NG584" s="23"/>
      <c r="NH584" s="35"/>
      <c r="NI584" s="35"/>
      <c r="NJ584" s="35"/>
      <c r="NK584" s="21">
        <f t="shared" si="1377"/>
        <v>0</v>
      </c>
      <c r="NL584" s="21">
        <f t="shared" si="1378"/>
        <v>0</v>
      </c>
      <c r="NM584" s="21">
        <f t="shared" si="1379"/>
        <v>0</v>
      </c>
      <c r="NN584" s="35"/>
      <c r="NO584" s="35"/>
      <c r="NP584" s="35"/>
      <c r="NQ584" s="21">
        <f t="shared" si="1380"/>
        <v>7298.23</v>
      </c>
      <c r="NR584" s="21">
        <f t="shared" si="1381"/>
        <v>7929.87</v>
      </c>
      <c r="NS584" s="21">
        <f t="shared" si="1382"/>
        <v>7444.39</v>
      </c>
      <c r="NT584" s="35"/>
      <c r="NU584" s="35"/>
      <c r="NV584" s="35"/>
      <c r="NW584" s="21">
        <f t="shared" si="1230"/>
        <v>0</v>
      </c>
      <c r="NX584" s="21">
        <f t="shared" si="1230"/>
        <v>0</v>
      </c>
      <c r="NY584" s="21">
        <f t="shared" si="1230"/>
        <v>0</v>
      </c>
      <c r="NZ584" s="23"/>
      <c r="OA584" s="23"/>
      <c r="OB584" s="23"/>
      <c r="OC584" s="35"/>
      <c r="OD584" s="35"/>
      <c r="OE584" s="35"/>
      <c r="OF584" s="21">
        <f t="shared" si="1383"/>
        <v>0</v>
      </c>
      <c r="OG584" s="21">
        <f t="shared" si="1384"/>
        <v>0</v>
      </c>
      <c r="OH584" s="21">
        <f t="shared" si="1385"/>
        <v>0</v>
      </c>
      <c r="OI584" s="35"/>
      <c r="OJ584" s="35"/>
      <c r="OK584" s="35"/>
      <c r="OL584" s="21">
        <f t="shared" si="1386"/>
        <v>12764.3</v>
      </c>
      <c r="OM584" s="21">
        <f t="shared" si="1387"/>
        <v>11627.04</v>
      </c>
      <c r="ON584" s="21">
        <f t="shared" si="1388"/>
        <v>11009.94</v>
      </c>
      <c r="OO584" s="35"/>
      <c r="OP584" s="35"/>
      <c r="OQ584" s="35"/>
      <c r="OR584" s="21">
        <f t="shared" si="1231"/>
        <v>0</v>
      </c>
      <c r="OS584" s="21">
        <f t="shared" si="1231"/>
        <v>0</v>
      </c>
      <c r="OT584" s="21">
        <f t="shared" si="1231"/>
        <v>0</v>
      </c>
      <c r="OU584" s="23"/>
      <c r="OV584" s="23"/>
      <c r="OW584" s="23"/>
      <c r="OX584" s="35"/>
      <c r="OY584" s="35"/>
      <c r="OZ584" s="35"/>
      <c r="PA584" s="21">
        <f t="shared" si="1389"/>
        <v>0</v>
      </c>
      <c r="PB584" s="21">
        <f t="shared" si="1390"/>
        <v>0</v>
      </c>
      <c r="PC584" s="21">
        <f t="shared" si="1391"/>
        <v>0</v>
      </c>
      <c r="PD584" s="35"/>
      <c r="PE584" s="35"/>
      <c r="PF584" s="35"/>
      <c r="PG584" s="21">
        <f t="shared" si="1392"/>
        <v>10118.719999999999</v>
      </c>
      <c r="PH584" s="21">
        <f t="shared" si="1393"/>
        <v>9089.43</v>
      </c>
      <c r="PI584" s="21">
        <f t="shared" si="1394"/>
        <v>8633.4699999999993</v>
      </c>
      <c r="PJ584" s="35"/>
      <c r="PK584" s="35"/>
      <c r="PL584" s="35"/>
      <c r="PM584" s="21">
        <f t="shared" si="1232"/>
        <v>0</v>
      </c>
      <c r="PN584" s="21">
        <f t="shared" si="1232"/>
        <v>0</v>
      </c>
      <c r="PO584" s="21">
        <f t="shared" si="1232"/>
        <v>0</v>
      </c>
      <c r="PP584" s="23"/>
      <c r="PQ584" s="23"/>
      <c r="PR584" s="23"/>
      <c r="PS584" s="35"/>
      <c r="PT584" s="35"/>
      <c r="PU584" s="35"/>
      <c r="PV584" s="21">
        <f t="shared" si="1395"/>
        <v>0</v>
      </c>
      <c r="PW584" s="21">
        <f t="shared" si="1396"/>
        <v>0</v>
      </c>
      <c r="PX584" s="21">
        <f t="shared" si="1397"/>
        <v>0</v>
      </c>
      <c r="PY584" s="35"/>
      <c r="PZ584" s="35"/>
      <c r="QA584" s="35"/>
      <c r="QB584" s="21">
        <f t="shared" si="1398"/>
        <v>11551.92</v>
      </c>
      <c r="QC584" s="21">
        <f t="shared" si="1399"/>
        <v>10468.9</v>
      </c>
      <c r="QD584" s="21">
        <f t="shared" si="1400"/>
        <v>9900.77</v>
      </c>
      <c r="QE584" s="35"/>
      <c r="QF584" s="35"/>
      <c r="QG584" s="35"/>
      <c r="QH584" s="21">
        <f t="shared" si="1233"/>
        <v>0</v>
      </c>
      <c r="QI584" s="21">
        <f t="shared" si="1233"/>
        <v>0</v>
      </c>
      <c r="QJ584" s="21">
        <f t="shared" si="1233"/>
        <v>0</v>
      </c>
      <c r="QK584" s="23"/>
      <c r="QL584" s="23"/>
      <c r="QM584" s="23"/>
      <c r="QN584" s="35"/>
      <c r="QO584" s="35"/>
      <c r="QP584" s="35"/>
      <c r="QQ584" s="21">
        <f t="shared" si="1401"/>
        <v>0</v>
      </c>
      <c r="QR584" s="21">
        <f t="shared" si="1402"/>
        <v>0</v>
      </c>
      <c r="QS584" s="21">
        <f t="shared" si="1403"/>
        <v>0</v>
      </c>
      <c r="QT584" s="35"/>
      <c r="QU584" s="35"/>
      <c r="QV584" s="35"/>
      <c r="QW584" s="21">
        <f t="shared" si="1404"/>
        <v>9969.8700000000008</v>
      </c>
      <c r="QX584" s="21">
        <f t="shared" si="1405"/>
        <v>9769.1200000000008</v>
      </c>
      <c r="QY584" s="21">
        <f t="shared" si="1406"/>
        <v>9095.93</v>
      </c>
      <c r="QZ584" s="35"/>
      <c r="RA584" s="35"/>
      <c r="RB584" s="35"/>
      <c r="RC584" s="21">
        <f t="shared" si="1234"/>
        <v>0</v>
      </c>
      <c r="RD584" s="21">
        <f t="shared" si="1234"/>
        <v>0</v>
      </c>
      <c r="RE584" s="21">
        <f t="shared" si="1234"/>
        <v>0</v>
      </c>
      <c r="RF584" s="23"/>
      <c r="RG584" s="23"/>
      <c r="RH584" s="23"/>
      <c r="RI584" s="35"/>
      <c r="RJ584" s="35"/>
      <c r="RK584" s="35"/>
      <c r="RL584" s="21">
        <f t="shared" si="1407"/>
        <v>0</v>
      </c>
      <c r="RM584" s="21">
        <f t="shared" si="1408"/>
        <v>0</v>
      </c>
      <c r="RN584" s="21">
        <f t="shared" si="1409"/>
        <v>0</v>
      </c>
      <c r="RO584" s="35"/>
      <c r="RP584" s="35"/>
      <c r="RQ584" s="35"/>
      <c r="RR584" s="21">
        <f t="shared" si="1410"/>
        <v>6802.05</v>
      </c>
      <c r="RS584" s="21">
        <f t="shared" si="1411"/>
        <v>7225.26</v>
      </c>
      <c r="RT584" s="21">
        <f t="shared" si="1412"/>
        <v>6716.11</v>
      </c>
      <c r="RU584" s="35"/>
      <c r="RV584" s="35"/>
      <c r="RW584" s="35"/>
      <c r="RX584" s="21">
        <f t="shared" si="1235"/>
        <v>0</v>
      </c>
      <c r="RY584" s="21">
        <f t="shared" si="1235"/>
        <v>0</v>
      </c>
      <c r="RZ584" s="21">
        <f t="shared" si="1235"/>
        <v>0</v>
      </c>
      <c r="SA584" s="23"/>
      <c r="SB584" s="23"/>
      <c r="SC584" s="23"/>
      <c r="SD584" s="35"/>
      <c r="SE584" s="35"/>
      <c r="SF584" s="35"/>
      <c r="SG584" s="21">
        <f t="shared" si="1413"/>
        <v>0</v>
      </c>
      <c r="SH584" s="21">
        <f t="shared" si="1414"/>
        <v>0</v>
      </c>
      <c r="SI584" s="21">
        <f t="shared" si="1415"/>
        <v>0</v>
      </c>
      <c r="SJ584" s="35"/>
      <c r="SK584" s="35"/>
      <c r="SL584" s="35"/>
      <c r="SM584" s="21">
        <f t="shared" si="1416"/>
        <v>10495.42</v>
      </c>
      <c r="SN584" s="21">
        <f t="shared" si="1417"/>
        <v>8901.9699999999993</v>
      </c>
      <c r="SO584" s="21">
        <f t="shared" si="1418"/>
        <v>8346.2099999999991</v>
      </c>
      <c r="SP584" s="35"/>
      <c r="SQ584" s="35"/>
      <c r="SR584" s="35"/>
      <c r="SS584" s="21">
        <f t="shared" si="1236"/>
        <v>0</v>
      </c>
      <c r="ST584" s="21">
        <f t="shared" si="1236"/>
        <v>0</v>
      </c>
      <c r="SU584" s="21">
        <f t="shared" si="1236"/>
        <v>0</v>
      </c>
      <c r="SV584" s="23"/>
      <c r="SW584" s="23"/>
      <c r="SX584" s="23"/>
      <c r="SY584" s="35"/>
      <c r="SZ584" s="35"/>
      <c r="TA584" s="35"/>
      <c r="TB584" s="21">
        <f t="shared" si="1419"/>
        <v>0</v>
      </c>
      <c r="TC584" s="21">
        <f t="shared" si="1420"/>
        <v>0</v>
      </c>
      <c r="TD584" s="21">
        <f t="shared" si="1421"/>
        <v>0</v>
      </c>
      <c r="TE584" s="35"/>
      <c r="TF584" s="35"/>
      <c r="TG584" s="35"/>
      <c r="TH584" s="21">
        <f t="shared" si="1422"/>
        <v>11223.47</v>
      </c>
      <c r="TI584" s="21">
        <f t="shared" si="1423"/>
        <v>9428.8799999999992</v>
      </c>
      <c r="TJ584" s="21">
        <f t="shared" si="1424"/>
        <v>8923.8799999999992</v>
      </c>
      <c r="TK584" s="35"/>
      <c r="TL584" s="35"/>
      <c r="TM584" s="35"/>
      <c r="TN584" s="21">
        <f t="shared" si="1237"/>
        <v>0</v>
      </c>
      <c r="TO584" s="21">
        <f t="shared" si="1237"/>
        <v>0</v>
      </c>
      <c r="TP584" s="21">
        <f t="shared" si="1237"/>
        <v>0</v>
      </c>
      <c r="TQ584" s="23"/>
      <c r="TR584" s="23"/>
      <c r="TS584" s="23"/>
      <c r="TT584" s="35"/>
      <c r="TU584" s="35"/>
      <c r="TV584" s="35"/>
      <c r="TW584" s="21">
        <f t="shared" si="1425"/>
        <v>0</v>
      </c>
      <c r="TX584" s="21">
        <f t="shared" si="1426"/>
        <v>0</v>
      </c>
      <c r="TY584" s="21">
        <f t="shared" si="1427"/>
        <v>0</v>
      </c>
      <c r="TZ584" s="35"/>
      <c r="UA584" s="35"/>
      <c r="UB584" s="35"/>
      <c r="UC584" s="21">
        <f t="shared" si="1428"/>
        <v>11521.02</v>
      </c>
      <c r="UD584" s="21">
        <f t="shared" si="1429"/>
        <v>9986.16</v>
      </c>
      <c r="UE584" s="21">
        <f t="shared" si="1430"/>
        <v>9353.99</v>
      </c>
      <c r="UF584" s="35"/>
      <c r="UG584" s="35"/>
      <c r="UH584" s="35"/>
      <c r="UI584" s="21">
        <f t="shared" si="1238"/>
        <v>0</v>
      </c>
      <c r="UJ584" s="21">
        <f t="shared" si="1238"/>
        <v>0</v>
      </c>
      <c r="UK584" s="21">
        <f t="shared" si="1238"/>
        <v>0</v>
      </c>
      <c r="UL584" s="23">
        <v>19</v>
      </c>
      <c r="UM584" s="23">
        <v>26</v>
      </c>
      <c r="UN584" s="23">
        <v>26</v>
      </c>
      <c r="UO584" s="35"/>
      <c r="UP584" s="35"/>
      <c r="UQ584" s="35"/>
      <c r="UR584" s="21">
        <f t="shared" si="1431"/>
        <v>401066.63</v>
      </c>
      <c r="US584" s="21">
        <f t="shared" si="1432"/>
        <v>548828.02</v>
      </c>
      <c r="UT584" s="21">
        <f t="shared" si="1433"/>
        <v>548828.02</v>
      </c>
      <c r="UU584" s="35"/>
      <c r="UV584" s="35"/>
      <c r="UW584" s="35"/>
      <c r="UX584" s="21">
        <f t="shared" si="1434"/>
        <v>11026.51</v>
      </c>
      <c r="UY584" s="21">
        <f t="shared" si="1435"/>
        <v>9884.31</v>
      </c>
      <c r="UZ584" s="21">
        <f t="shared" si="1436"/>
        <v>9174.5400000000009</v>
      </c>
      <c r="VA584" s="35"/>
      <c r="VB584" s="35"/>
      <c r="VC584" s="35"/>
      <c r="VD584" s="21">
        <f t="shared" si="1239"/>
        <v>209503.69</v>
      </c>
      <c r="VE584" s="21">
        <f t="shared" si="1239"/>
        <v>256992.06</v>
      </c>
      <c r="VF584" s="21">
        <f t="shared" si="1239"/>
        <v>238538.04</v>
      </c>
      <c r="VG584" s="23"/>
      <c r="VH584" s="23"/>
      <c r="VI584" s="23"/>
      <c r="VJ584" s="35"/>
      <c r="VK584" s="35"/>
      <c r="VL584" s="35"/>
      <c r="VM584" s="21">
        <f t="shared" si="1437"/>
        <v>0</v>
      </c>
      <c r="VN584" s="21">
        <f t="shared" si="1438"/>
        <v>0</v>
      </c>
      <c r="VO584" s="21">
        <f t="shared" si="1439"/>
        <v>0</v>
      </c>
      <c r="VP584" s="35"/>
      <c r="VQ584" s="35"/>
      <c r="VR584" s="35"/>
      <c r="VS584" s="21">
        <f t="shared" si="1440"/>
        <v>0</v>
      </c>
      <c r="VT584" s="21">
        <f t="shared" si="1441"/>
        <v>0</v>
      </c>
      <c r="VU584" s="21">
        <f t="shared" si="1442"/>
        <v>0</v>
      </c>
      <c r="VV584" s="35"/>
      <c r="VW584" s="35"/>
      <c r="VX584" s="35"/>
      <c r="VY584" s="21">
        <f t="shared" si="1240"/>
        <v>0</v>
      </c>
      <c r="VZ584" s="21">
        <f t="shared" si="1240"/>
        <v>0</v>
      </c>
      <c r="WA584" s="21">
        <f t="shared" si="1240"/>
        <v>0</v>
      </c>
      <c r="WB584" s="23"/>
      <c r="WC584" s="23"/>
      <c r="WD584" s="23"/>
      <c r="WE584" s="35"/>
      <c r="WF584" s="35"/>
      <c r="WG584" s="35"/>
      <c r="WH584" s="21">
        <f t="shared" si="1443"/>
        <v>0</v>
      </c>
      <c r="WI584" s="21">
        <f t="shared" si="1444"/>
        <v>0</v>
      </c>
      <c r="WJ584" s="21">
        <f t="shared" si="1445"/>
        <v>0</v>
      </c>
      <c r="WK584" s="35"/>
      <c r="WL584" s="35"/>
      <c r="WM584" s="35"/>
      <c r="WN584" s="21">
        <f t="shared" si="1446"/>
        <v>9091.82</v>
      </c>
      <c r="WO584" s="21">
        <f t="shared" si="1447"/>
        <v>8035.12</v>
      </c>
      <c r="WP584" s="21">
        <f t="shared" si="1448"/>
        <v>7614.69</v>
      </c>
      <c r="WQ584" s="35"/>
      <c r="WR584" s="35"/>
      <c r="WS584" s="35"/>
      <c r="WT584" s="21">
        <f t="shared" si="1241"/>
        <v>0</v>
      </c>
      <c r="WU584" s="21">
        <f t="shared" si="1241"/>
        <v>0</v>
      </c>
      <c r="WV584" s="21">
        <f t="shared" si="1241"/>
        <v>0</v>
      </c>
      <c r="WW584" s="23"/>
      <c r="WX584" s="23"/>
      <c r="WY584" s="23"/>
      <c r="WZ584" s="35"/>
      <c r="XA584" s="35"/>
      <c r="XB584" s="35"/>
      <c r="XC584" s="21">
        <f t="shared" si="1449"/>
        <v>0</v>
      </c>
      <c r="XD584" s="21">
        <f t="shared" si="1450"/>
        <v>0</v>
      </c>
      <c r="XE584" s="21">
        <f t="shared" si="1451"/>
        <v>0</v>
      </c>
      <c r="XF584" s="35"/>
      <c r="XG584" s="35"/>
      <c r="XH584" s="35"/>
      <c r="XI584" s="21">
        <f t="shared" si="1452"/>
        <v>8448.81</v>
      </c>
      <c r="XJ584" s="21">
        <f t="shared" si="1453"/>
        <v>7817.82</v>
      </c>
      <c r="XK584" s="21">
        <f t="shared" si="1454"/>
        <v>7339.96</v>
      </c>
      <c r="XL584" s="35"/>
      <c r="XM584" s="35"/>
      <c r="XN584" s="35"/>
      <c r="XO584" s="21">
        <f t="shared" si="1242"/>
        <v>0</v>
      </c>
      <c r="XP584" s="21">
        <f t="shared" si="1242"/>
        <v>0</v>
      </c>
      <c r="XQ584" s="21">
        <f t="shared" si="1242"/>
        <v>0</v>
      </c>
      <c r="XR584" s="23"/>
      <c r="XS584" s="23"/>
      <c r="XT584" s="23"/>
      <c r="XU584" s="35"/>
      <c r="XV584" s="35"/>
      <c r="XW584" s="35"/>
      <c r="XX584" s="21">
        <f t="shared" si="1455"/>
        <v>0</v>
      </c>
      <c r="XY584" s="21">
        <f t="shared" si="1456"/>
        <v>0</v>
      </c>
      <c r="XZ584" s="21">
        <f t="shared" si="1457"/>
        <v>0</v>
      </c>
      <c r="YA584" s="35"/>
      <c r="YB584" s="35"/>
      <c r="YC584" s="35"/>
      <c r="YD584" s="21">
        <f t="shared" si="1458"/>
        <v>7383.23</v>
      </c>
      <c r="YE584" s="21">
        <f t="shared" si="1459"/>
        <v>7108.45</v>
      </c>
      <c r="YF584" s="21">
        <f t="shared" si="1460"/>
        <v>6670.33</v>
      </c>
      <c r="YG584" s="35"/>
      <c r="YH584" s="35"/>
      <c r="YI584" s="35"/>
      <c r="YJ584" s="21">
        <f t="shared" si="1243"/>
        <v>0</v>
      </c>
      <c r="YK584" s="21">
        <f t="shared" si="1243"/>
        <v>0</v>
      </c>
      <c r="YL584" s="21">
        <f t="shared" si="1243"/>
        <v>0</v>
      </c>
      <c r="YM584" s="23"/>
      <c r="YN584" s="23"/>
      <c r="YO584" s="23"/>
      <c r="YP584" s="35"/>
      <c r="YQ584" s="35"/>
      <c r="YR584" s="35"/>
      <c r="YS584" s="21">
        <f t="shared" si="1461"/>
        <v>0</v>
      </c>
      <c r="YT584" s="21">
        <f t="shared" si="1462"/>
        <v>0</v>
      </c>
      <c r="YU584" s="21">
        <f t="shared" si="1463"/>
        <v>0</v>
      </c>
      <c r="YV584" s="35"/>
      <c r="YW584" s="35"/>
      <c r="YX584" s="35"/>
      <c r="YY584" s="21">
        <f t="shared" si="1464"/>
        <v>9134.32</v>
      </c>
      <c r="YZ584" s="21">
        <f t="shared" si="1465"/>
        <v>8272.27</v>
      </c>
      <c r="ZA584" s="21">
        <f t="shared" si="1466"/>
        <v>7726.33</v>
      </c>
      <c r="ZB584" s="35"/>
      <c r="ZC584" s="35"/>
      <c r="ZD584" s="35"/>
      <c r="ZE584" s="21">
        <f t="shared" si="1244"/>
        <v>0</v>
      </c>
      <c r="ZF584" s="21">
        <f t="shared" si="1244"/>
        <v>0</v>
      </c>
      <c r="ZG584" s="21">
        <f t="shared" si="1244"/>
        <v>0</v>
      </c>
      <c r="ZH584" s="23">
        <v>1</v>
      </c>
      <c r="ZI584" s="23"/>
      <c r="ZJ584" s="23"/>
      <c r="ZK584" s="35"/>
      <c r="ZL584" s="35"/>
      <c r="ZM584" s="35"/>
      <c r="ZN584" s="21">
        <f t="shared" si="1467"/>
        <v>21108.77</v>
      </c>
      <c r="ZO584" s="21">
        <f t="shared" si="1468"/>
        <v>0</v>
      </c>
      <c r="ZP584" s="21">
        <f t="shared" si="1469"/>
        <v>0</v>
      </c>
      <c r="ZQ584" s="35"/>
      <c r="ZR584" s="35"/>
      <c r="ZS584" s="35"/>
      <c r="ZT584" s="21">
        <f t="shared" si="1470"/>
        <v>12871.55</v>
      </c>
      <c r="ZU584" s="21">
        <f t="shared" si="1471"/>
        <v>7269.23</v>
      </c>
      <c r="ZV584" s="21">
        <f t="shared" si="1472"/>
        <v>6776.77</v>
      </c>
      <c r="ZW584" s="35"/>
      <c r="ZX584" s="35"/>
      <c r="ZY584" s="35"/>
      <c r="ZZ584" s="21">
        <f t="shared" si="1245"/>
        <v>12871.55</v>
      </c>
      <c r="AAA584" s="21">
        <f t="shared" si="1245"/>
        <v>0</v>
      </c>
      <c r="AAB584" s="21">
        <f t="shared" si="1245"/>
        <v>0</v>
      </c>
      <c r="AAC584" s="23"/>
      <c r="AAD584" s="23"/>
      <c r="AAE584" s="23"/>
      <c r="AAF584" s="35"/>
      <c r="AAG584" s="35"/>
      <c r="AAH584" s="35"/>
      <c r="AAI584" s="21">
        <f t="shared" si="1473"/>
        <v>0</v>
      </c>
      <c r="AAJ584" s="21">
        <f t="shared" si="1474"/>
        <v>0</v>
      </c>
      <c r="AAK584" s="21">
        <f t="shared" si="1475"/>
        <v>0</v>
      </c>
      <c r="AAL584" s="35"/>
      <c r="AAM584" s="35"/>
      <c r="AAN584" s="35"/>
      <c r="AAO584" s="21">
        <f t="shared" si="1476"/>
        <v>10322.57</v>
      </c>
      <c r="AAP584" s="21">
        <f t="shared" si="1477"/>
        <v>9909.81</v>
      </c>
      <c r="AAQ584" s="21">
        <f t="shared" si="1478"/>
        <v>9275.76</v>
      </c>
      <c r="AAR584" s="35"/>
      <c r="AAS584" s="35"/>
      <c r="AAT584" s="35"/>
      <c r="AAU584" s="21">
        <f t="shared" si="1246"/>
        <v>0</v>
      </c>
      <c r="AAV584" s="21">
        <f t="shared" si="1246"/>
        <v>0</v>
      </c>
      <c r="AAW584" s="21">
        <f t="shared" si="1246"/>
        <v>0</v>
      </c>
      <c r="AAX584" s="23"/>
      <c r="AAY584" s="23"/>
      <c r="AAZ584" s="23"/>
      <c r="ABA584" s="35"/>
      <c r="ABB584" s="35"/>
      <c r="ABC584" s="35"/>
      <c r="ABD584" s="21">
        <f t="shared" si="1479"/>
        <v>0</v>
      </c>
      <c r="ABE584" s="21">
        <f t="shared" si="1480"/>
        <v>0</v>
      </c>
      <c r="ABF584" s="21">
        <f t="shared" si="1481"/>
        <v>0</v>
      </c>
      <c r="ABG584" s="35"/>
      <c r="ABH584" s="35"/>
      <c r="ABI584" s="35"/>
      <c r="ABJ584" s="21">
        <f t="shared" si="1482"/>
        <v>6968.74</v>
      </c>
      <c r="ABK584" s="21">
        <f t="shared" si="1483"/>
        <v>6138.54</v>
      </c>
      <c r="ABL584" s="21">
        <f t="shared" si="1484"/>
        <v>5696.97</v>
      </c>
      <c r="ABM584" s="35"/>
      <c r="ABN584" s="35"/>
      <c r="ABO584" s="35"/>
      <c r="ABP584" s="21">
        <f t="shared" si="1247"/>
        <v>0</v>
      </c>
      <c r="ABQ584" s="21">
        <f t="shared" si="1247"/>
        <v>0</v>
      </c>
      <c r="ABR584" s="21">
        <f t="shared" si="1247"/>
        <v>0</v>
      </c>
      <c r="ABS584" s="23"/>
      <c r="ABT584" s="23"/>
      <c r="ABU584" s="23"/>
      <c r="ABV584" s="35"/>
      <c r="ABW584" s="35"/>
      <c r="ABX584" s="35"/>
      <c r="ABY584" s="21">
        <f t="shared" si="1485"/>
        <v>0</v>
      </c>
      <c r="ABZ584" s="21">
        <f t="shared" si="1486"/>
        <v>0</v>
      </c>
      <c r="ACA584" s="21">
        <f t="shared" si="1487"/>
        <v>0</v>
      </c>
      <c r="ACB584" s="35"/>
      <c r="ACC584" s="35"/>
      <c r="ACD584" s="35"/>
      <c r="ACE584" s="21">
        <f t="shared" si="1488"/>
        <v>7987.54</v>
      </c>
      <c r="ACF584" s="21">
        <f t="shared" si="1489"/>
        <v>7346.73</v>
      </c>
      <c r="ACG584" s="21">
        <f t="shared" si="1490"/>
        <v>6947.62</v>
      </c>
      <c r="ACH584" s="35"/>
      <c r="ACI584" s="35"/>
      <c r="ACJ584" s="35"/>
      <c r="ACK584" s="21">
        <f t="shared" si="1248"/>
        <v>0</v>
      </c>
      <c r="ACL584" s="21">
        <f t="shared" si="1248"/>
        <v>0</v>
      </c>
      <c r="ACM584" s="21">
        <f t="shared" si="1248"/>
        <v>0</v>
      </c>
      <c r="ACN584" s="23"/>
      <c r="ACO584" s="23"/>
      <c r="ACP584" s="23"/>
      <c r="ACQ584" s="35"/>
      <c r="ACR584" s="35"/>
      <c r="ACS584" s="35"/>
      <c r="ACT584" s="21">
        <f t="shared" si="1491"/>
        <v>0</v>
      </c>
      <c r="ACU584" s="21">
        <f t="shared" si="1492"/>
        <v>0</v>
      </c>
      <c r="ACV584" s="21">
        <f t="shared" si="1493"/>
        <v>0</v>
      </c>
      <c r="ACW584" s="35"/>
      <c r="ACX584" s="35"/>
      <c r="ACY584" s="35"/>
      <c r="ACZ584" s="21">
        <f t="shared" si="1494"/>
        <v>8606.4</v>
      </c>
      <c r="ADA584" s="21">
        <f t="shared" si="1495"/>
        <v>7992.03</v>
      </c>
      <c r="ADB584" s="21">
        <f t="shared" si="1496"/>
        <v>7540.31</v>
      </c>
      <c r="ADC584" s="35"/>
      <c r="ADD584" s="35"/>
      <c r="ADE584" s="35"/>
      <c r="ADF584" s="21">
        <f t="shared" si="1249"/>
        <v>0</v>
      </c>
      <c r="ADG584" s="21">
        <f t="shared" si="1249"/>
        <v>0</v>
      </c>
      <c r="ADH584" s="21">
        <f t="shared" si="1249"/>
        <v>0</v>
      </c>
      <c r="ADI584" s="110"/>
      <c r="ADJ584" s="110"/>
      <c r="ADK584" s="110"/>
      <c r="ADL584" s="35"/>
      <c r="ADM584" s="35"/>
      <c r="ADN584" s="35"/>
      <c r="ADO584" s="21">
        <f t="shared" si="1497"/>
        <v>0</v>
      </c>
      <c r="ADP584" s="21">
        <f t="shared" si="1498"/>
        <v>0</v>
      </c>
      <c r="ADQ584" s="21">
        <f t="shared" si="1499"/>
        <v>0</v>
      </c>
      <c r="ADR584" s="35"/>
      <c r="ADS584" s="35"/>
      <c r="ADT584" s="35"/>
      <c r="ADU584" s="21">
        <f t="shared" si="1500"/>
        <v>7084.5</v>
      </c>
      <c r="ADV584" s="21">
        <f t="shared" si="1501"/>
        <v>7312.4</v>
      </c>
      <c r="ADW584" s="21">
        <f t="shared" si="1502"/>
        <v>6834.57</v>
      </c>
      <c r="ADX584" s="35"/>
      <c r="ADY584" s="35"/>
      <c r="ADZ584" s="35"/>
      <c r="AEA584" s="21">
        <f t="shared" si="1250"/>
        <v>0</v>
      </c>
      <c r="AEB584" s="21">
        <f t="shared" si="1250"/>
        <v>0</v>
      </c>
      <c r="AEC584" s="21">
        <f t="shared" si="1250"/>
        <v>0</v>
      </c>
      <c r="AED584" s="23"/>
      <c r="AEE584" s="23"/>
      <c r="AEF584" s="23"/>
      <c r="AEG584" s="35"/>
      <c r="AEH584" s="35"/>
      <c r="AEI584" s="35"/>
      <c r="AEJ584" s="21">
        <f t="shared" si="1503"/>
        <v>0</v>
      </c>
      <c r="AEK584" s="21">
        <f t="shared" si="1504"/>
        <v>0</v>
      </c>
      <c r="AEL584" s="21">
        <f t="shared" si="1505"/>
        <v>0</v>
      </c>
      <c r="AEM584" s="35"/>
      <c r="AEN584" s="35"/>
      <c r="AEO584" s="35"/>
      <c r="AEP584" s="21">
        <f t="shared" si="1506"/>
        <v>8822.26</v>
      </c>
      <c r="AEQ584" s="21">
        <f t="shared" si="1507"/>
        <v>8629.61</v>
      </c>
      <c r="AER584" s="21">
        <f t="shared" si="1508"/>
        <v>8153.01</v>
      </c>
      <c r="AES584" s="35"/>
      <c r="AET584" s="35"/>
      <c r="AEU584" s="35"/>
      <c r="AEV584" s="21">
        <f t="shared" si="1251"/>
        <v>0</v>
      </c>
      <c r="AEW584" s="21">
        <f t="shared" si="1251"/>
        <v>0</v>
      </c>
      <c r="AEX584" s="21">
        <f t="shared" si="1251"/>
        <v>0</v>
      </c>
      <c r="AEY584" s="23"/>
      <c r="AEZ584" s="23"/>
      <c r="AFA584" s="23"/>
      <c r="AFB584" s="35"/>
      <c r="AFC584" s="35"/>
      <c r="AFD584" s="35"/>
      <c r="AFE584" s="21">
        <f t="shared" si="1509"/>
        <v>0</v>
      </c>
      <c r="AFF584" s="21">
        <f t="shared" si="1510"/>
        <v>0</v>
      </c>
      <c r="AFG584" s="21">
        <f t="shared" si="1511"/>
        <v>0</v>
      </c>
      <c r="AFH584" s="35"/>
      <c r="AFI584" s="35"/>
      <c r="AFJ584" s="35"/>
      <c r="AFK584" s="21">
        <f t="shared" si="1512"/>
        <v>9810.77</v>
      </c>
      <c r="AFL584" s="21">
        <f t="shared" si="1513"/>
        <v>8968.7099999999991</v>
      </c>
      <c r="AFM584" s="21">
        <f t="shared" si="1514"/>
        <v>8456.66</v>
      </c>
      <c r="AFN584" s="35"/>
      <c r="AFO584" s="35"/>
      <c r="AFP584" s="35"/>
      <c r="AFQ584" s="21">
        <f t="shared" si="1252"/>
        <v>0</v>
      </c>
      <c r="AFR584" s="21">
        <f t="shared" si="1252"/>
        <v>0</v>
      </c>
      <c r="AFS584" s="21">
        <f t="shared" si="1252"/>
        <v>0</v>
      </c>
      <c r="AFT584" s="23"/>
      <c r="AFU584" s="23"/>
      <c r="AFV584" s="23"/>
      <c r="AFW584" s="35"/>
      <c r="AFX584" s="35"/>
      <c r="AFY584" s="35"/>
      <c r="AFZ584" s="21">
        <f t="shared" si="1515"/>
        <v>0</v>
      </c>
      <c r="AGA584" s="21">
        <f t="shared" si="1516"/>
        <v>0</v>
      </c>
      <c r="AGB584" s="21">
        <f t="shared" si="1517"/>
        <v>0</v>
      </c>
      <c r="AGC584" s="35"/>
      <c r="AGD584" s="35"/>
      <c r="AGE584" s="35"/>
      <c r="AGF584" s="21">
        <f t="shared" si="1518"/>
        <v>10368.56</v>
      </c>
      <c r="AGG584" s="21">
        <f t="shared" si="1519"/>
        <v>9243.9699999999993</v>
      </c>
      <c r="AGH584" s="21">
        <f t="shared" si="1520"/>
        <v>8722.5</v>
      </c>
      <c r="AGI584" s="35"/>
      <c r="AGJ584" s="35"/>
      <c r="AGK584" s="35"/>
      <c r="AGL584" s="21">
        <f t="shared" si="1253"/>
        <v>0</v>
      </c>
      <c r="AGM584" s="21">
        <f t="shared" si="1253"/>
        <v>0</v>
      </c>
      <c r="AGN584" s="21">
        <f t="shared" si="1253"/>
        <v>0</v>
      </c>
      <c r="AGO584" s="23"/>
      <c r="AGP584" s="23"/>
      <c r="AGQ584" s="23"/>
      <c r="AGR584" s="35"/>
      <c r="AGS584" s="35"/>
      <c r="AGT584" s="35"/>
      <c r="AGU584" s="21">
        <f t="shared" si="1521"/>
        <v>0</v>
      </c>
      <c r="AGV584" s="21">
        <f t="shared" si="1522"/>
        <v>0</v>
      </c>
      <c r="AGW584" s="21">
        <f t="shared" si="1523"/>
        <v>0</v>
      </c>
      <c r="AGX584" s="35"/>
      <c r="AGY584" s="35"/>
      <c r="AGZ584" s="35"/>
      <c r="AHA584" s="21">
        <f t="shared" si="1524"/>
        <v>15553.28</v>
      </c>
      <c r="AHB584" s="21">
        <f t="shared" si="1525"/>
        <v>13782.13</v>
      </c>
      <c r="AHC584" s="21">
        <f t="shared" si="1526"/>
        <v>12977.95</v>
      </c>
      <c r="AHD584" s="35"/>
      <c r="AHE584" s="35"/>
      <c r="AHF584" s="35"/>
      <c r="AHG584" s="21">
        <f t="shared" si="1254"/>
        <v>0</v>
      </c>
      <c r="AHH584" s="21">
        <f t="shared" si="1254"/>
        <v>0</v>
      </c>
      <c r="AHI584" s="21">
        <f t="shared" si="1254"/>
        <v>0</v>
      </c>
      <c r="AHJ584" s="23"/>
      <c r="AHK584" s="23"/>
      <c r="AHL584" s="23"/>
      <c r="AHM584" s="35"/>
      <c r="AHN584" s="35"/>
      <c r="AHO584" s="35"/>
      <c r="AHP584" s="21">
        <f t="shared" si="1527"/>
        <v>0</v>
      </c>
      <c r="AHQ584" s="21">
        <f t="shared" si="1528"/>
        <v>0</v>
      </c>
      <c r="AHR584" s="21">
        <f t="shared" si="1529"/>
        <v>0</v>
      </c>
      <c r="AHS584" s="35"/>
      <c r="AHT584" s="35"/>
      <c r="AHU584" s="35"/>
      <c r="AHV584" s="21">
        <f t="shared" si="1530"/>
        <v>9558.33</v>
      </c>
      <c r="AHW584" s="21">
        <f t="shared" si="1531"/>
        <v>8482.2800000000007</v>
      </c>
      <c r="AHX584" s="21">
        <f t="shared" si="1532"/>
        <v>7960.05</v>
      </c>
      <c r="AHY584" s="35"/>
      <c r="AHZ584" s="35"/>
      <c r="AIA584" s="35"/>
      <c r="AIB584" s="21">
        <f t="shared" si="1255"/>
        <v>0</v>
      </c>
      <c r="AIC584" s="21">
        <f t="shared" si="1255"/>
        <v>0</v>
      </c>
      <c r="AID584" s="21">
        <f t="shared" si="1255"/>
        <v>0</v>
      </c>
      <c r="AIE584" s="23"/>
      <c r="AIF584" s="23"/>
      <c r="AIG584" s="23"/>
      <c r="AIH584" s="35"/>
      <c r="AII584" s="35"/>
      <c r="AIJ584" s="35"/>
      <c r="AIK584" s="21">
        <f t="shared" si="1533"/>
        <v>0</v>
      </c>
      <c r="AIL584" s="21">
        <f t="shared" si="1534"/>
        <v>0</v>
      </c>
      <c r="AIM584" s="21">
        <f t="shared" si="1535"/>
        <v>0</v>
      </c>
      <c r="AIN584" s="35"/>
      <c r="AIO584" s="35"/>
      <c r="AIP584" s="35"/>
      <c r="AIQ584" s="21">
        <f t="shared" si="1536"/>
        <v>0</v>
      </c>
      <c r="AIR584" s="21">
        <f t="shared" si="1537"/>
        <v>0</v>
      </c>
      <c r="AIS584" s="21">
        <f t="shared" si="1538"/>
        <v>0</v>
      </c>
      <c r="AIT584" s="35"/>
      <c r="AIU584" s="35"/>
      <c r="AIV584" s="35"/>
      <c r="AIW584" s="21">
        <f t="shared" si="1256"/>
        <v>0</v>
      </c>
      <c r="AIX584" s="21">
        <f t="shared" si="1256"/>
        <v>0</v>
      </c>
      <c r="AIY584" s="21">
        <f t="shared" si="1256"/>
        <v>0</v>
      </c>
      <c r="AIZ584" s="23"/>
      <c r="AJA584" s="23"/>
      <c r="AJB584" s="23"/>
      <c r="AJC584" s="35"/>
      <c r="AJD584" s="35"/>
      <c r="AJE584" s="35"/>
      <c r="AJF584" s="21">
        <f t="shared" si="1539"/>
        <v>0</v>
      </c>
      <c r="AJG584" s="21">
        <f t="shared" si="1540"/>
        <v>0</v>
      </c>
      <c r="AJH584" s="21">
        <f t="shared" si="1541"/>
        <v>0</v>
      </c>
      <c r="AJI584" s="35"/>
      <c r="AJJ584" s="35"/>
      <c r="AJK584" s="35"/>
      <c r="AJL584" s="21">
        <f t="shared" si="1542"/>
        <v>9411.52</v>
      </c>
      <c r="AJM584" s="21">
        <f t="shared" si="1543"/>
        <v>8748.27</v>
      </c>
      <c r="AJN584" s="21">
        <f t="shared" si="1544"/>
        <v>8264.74</v>
      </c>
      <c r="AJO584" s="35"/>
      <c r="AJP584" s="35"/>
      <c r="AJQ584" s="35"/>
      <c r="AJR584" s="21">
        <f t="shared" si="1257"/>
        <v>0</v>
      </c>
      <c r="AJS584" s="21">
        <f t="shared" si="1257"/>
        <v>0</v>
      </c>
      <c r="AJT584" s="21">
        <f t="shared" si="1257"/>
        <v>0</v>
      </c>
      <c r="AJU584" s="23"/>
      <c r="AJV584" s="23"/>
      <c r="AJW584" s="23"/>
      <c r="AJX584" s="35"/>
      <c r="AJY584" s="35"/>
      <c r="AJZ584" s="35"/>
      <c r="AKA584" s="21">
        <f t="shared" si="1545"/>
        <v>0</v>
      </c>
      <c r="AKB584" s="21">
        <f t="shared" si="1546"/>
        <v>0</v>
      </c>
      <c r="AKC584" s="21">
        <f t="shared" si="1547"/>
        <v>0</v>
      </c>
      <c r="AKD584" s="35"/>
      <c r="AKE584" s="35"/>
      <c r="AKF584" s="35"/>
      <c r="AKG584" s="21">
        <f t="shared" si="1548"/>
        <v>9597.73</v>
      </c>
      <c r="AKH584" s="21">
        <f t="shared" si="1549"/>
        <v>8555.2900000000009</v>
      </c>
      <c r="AKI584" s="21">
        <f t="shared" si="1550"/>
        <v>8078.54</v>
      </c>
      <c r="AKJ584" s="35"/>
      <c r="AKK584" s="35"/>
      <c r="AKL584" s="35"/>
      <c r="AKM584" s="21">
        <f t="shared" si="1258"/>
        <v>0</v>
      </c>
      <c r="AKN584" s="21">
        <f t="shared" si="1258"/>
        <v>0</v>
      </c>
      <c r="AKO584" s="21">
        <f t="shared" si="1258"/>
        <v>0</v>
      </c>
      <c r="AKP584" s="23"/>
      <c r="AKQ584" s="23"/>
      <c r="AKR584" s="23"/>
      <c r="AKS584" s="35"/>
      <c r="AKT584" s="35"/>
      <c r="AKU584" s="35"/>
      <c r="AKV584" s="21">
        <f t="shared" si="1551"/>
        <v>0</v>
      </c>
      <c r="AKW584" s="21">
        <f t="shared" si="1552"/>
        <v>0</v>
      </c>
      <c r="AKX584" s="21">
        <f t="shared" si="1553"/>
        <v>0</v>
      </c>
      <c r="AKY584" s="35"/>
      <c r="AKZ584" s="35"/>
      <c r="ALA584" s="35"/>
      <c r="ALB584" s="21">
        <f t="shared" si="1554"/>
        <v>10230.19</v>
      </c>
      <c r="ALC584" s="21">
        <f t="shared" si="1555"/>
        <v>9040.8799999999992</v>
      </c>
      <c r="ALD584" s="21">
        <f t="shared" si="1556"/>
        <v>8430.7900000000009</v>
      </c>
      <c r="ALE584" s="35"/>
      <c r="ALF584" s="35"/>
      <c r="ALG584" s="35"/>
      <c r="ALH584" s="21">
        <f t="shared" si="1259"/>
        <v>0</v>
      </c>
      <c r="ALI584" s="21">
        <f t="shared" si="1259"/>
        <v>0</v>
      </c>
      <c r="ALJ584" s="21">
        <f t="shared" si="1259"/>
        <v>0</v>
      </c>
      <c r="ALK584" s="23"/>
      <c r="ALL584" s="23"/>
      <c r="ALM584" s="23"/>
      <c r="ALN584" s="35"/>
      <c r="ALO584" s="35"/>
      <c r="ALP584" s="35"/>
      <c r="ALQ584" s="21">
        <f t="shared" si="1557"/>
        <v>0</v>
      </c>
      <c r="ALR584" s="21">
        <f t="shared" si="1558"/>
        <v>0</v>
      </c>
      <c r="ALS584" s="21">
        <f t="shared" si="1559"/>
        <v>0</v>
      </c>
      <c r="ALT584" s="35"/>
      <c r="ALU584" s="35"/>
      <c r="ALV584" s="35"/>
      <c r="ALW584" s="21">
        <f t="shared" si="1560"/>
        <v>11736.39</v>
      </c>
      <c r="ALX584" s="21">
        <f t="shared" si="1561"/>
        <v>9748.1200000000008</v>
      </c>
      <c r="ALY584" s="21">
        <f t="shared" si="1562"/>
        <v>9078.08</v>
      </c>
      <c r="ALZ584" s="35"/>
      <c r="AMA584" s="35"/>
      <c r="AMB584" s="35"/>
      <c r="AMC584" s="21">
        <f t="shared" si="1260"/>
        <v>0</v>
      </c>
      <c r="AMD584" s="21">
        <f t="shared" si="1260"/>
        <v>0</v>
      </c>
      <c r="AME584" s="21">
        <f t="shared" si="1260"/>
        <v>0</v>
      </c>
      <c r="AMF584" s="23"/>
      <c r="AMG584" s="23"/>
      <c r="AMH584" s="23"/>
      <c r="AMI584" s="35"/>
      <c r="AMJ584" s="35"/>
      <c r="AMK584" s="35"/>
      <c r="AML584" s="21">
        <f t="shared" si="1563"/>
        <v>0</v>
      </c>
      <c r="AMM584" s="21">
        <f t="shared" si="1564"/>
        <v>0</v>
      </c>
      <c r="AMN584" s="21">
        <f t="shared" si="1565"/>
        <v>0</v>
      </c>
      <c r="AMO584" s="35"/>
      <c r="AMP584" s="35"/>
      <c r="AMQ584" s="35"/>
      <c r="AMR584" s="21">
        <f t="shared" si="1566"/>
        <v>9275.2900000000009</v>
      </c>
      <c r="AMS584" s="21">
        <f t="shared" si="1567"/>
        <v>8238</v>
      </c>
      <c r="AMT584" s="21">
        <f t="shared" si="1568"/>
        <v>7694.08</v>
      </c>
      <c r="AMU584" s="35"/>
      <c r="AMV584" s="35"/>
      <c r="AMW584" s="35"/>
      <c r="AMX584" s="21">
        <f t="shared" si="1261"/>
        <v>0</v>
      </c>
      <c r="AMY584" s="21">
        <f t="shared" si="1261"/>
        <v>0</v>
      </c>
      <c r="AMZ584" s="21">
        <f t="shared" si="1261"/>
        <v>0</v>
      </c>
      <c r="ANA584" s="23"/>
      <c r="ANB584" s="23"/>
      <c r="ANC584" s="23"/>
      <c r="AND584" s="35"/>
      <c r="ANE584" s="35"/>
      <c r="ANF584" s="35"/>
      <c r="ANG584" s="21">
        <f t="shared" si="1569"/>
        <v>0</v>
      </c>
      <c r="ANH584" s="21">
        <f t="shared" si="1570"/>
        <v>0</v>
      </c>
      <c r="ANI584" s="21">
        <f t="shared" si="1571"/>
        <v>0</v>
      </c>
      <c r="ANJ584" s="35"/>
      <c r="ANK584" s="35"/>
      <c r="ANL584" s="35"/>
      <c r="ANM584" s="21">
        <f t="shared" si="1572"/>
        <v>16387.14</v>
      </c>
      <c r="ANN584" s="21">
        <f t="shared" si="1573"/>
        <v>21249</v>
      </c>
      <c r="ANO584" s="21">
        <f t="shared" si="1574"/>
        <v>20422.57</v>
      </c>
      <c r="ANP584" s="35"/>
      <c r="ANQ584" s="35"/>
      <c r="ANR584" s="35"/>
      <c r="ANS584" s="21">
        <f t="shared" si="1262"/>
        <v>0</v>
      </c>
      <c r="ANT584" s="21">
        <f t="shared" si="1262"/>
        <v>0</v>
      </c>
      <c r="ANU584" s="21">
        <f t="shared" si="1262"/>
        <v>0</v>
      </c>
      <c r="ANV584" s="23"/>
      <c r="ANW584" s="23"/>
      <c r="ANX584" s="23"/>
      <c r="ANY584" s="35"/>
      <c r="ANZ584" s="35"/>
      <c r="AOA584" s="35"/>
      <c r="AOB584" s="21">
        <f t="shared" si="1575"/>
        <v>0</v>
      </c>
      <c r="AOC584" s="21">
        <f t="shared" si="1576"/>
        <v>0</v>
      </c>
      <c r="AOD584" s="21">
        <f t="shared" si="1577"/>
        <v>0</v>
      </c>
      <c r="AOE584" s="35"/>
      <c r="AOF584" s="35"/>
      <c r="AOG584" s="35"/>
      <c r="AOH584" s="21">
        <f t="shared" si="1578"/>
        <v>7636.15</v>
      </c>
      <c r="AOI584" s="21">
        <f t="shared" si="1579"/>
        <v>8480.35</v>
      </c>
      <c r="AOJ584" s="21">
        <f t="shared" si="1580"/>
        <v>7930.14</v>
      </c>
      <c r="AOK584" s="35"/>
      <c r="AOL584" s="35"/>
      <c r="AOM584" s="35"/>
      <c r="AON584" s="21">
        <f t="shared" si="1263"/>
        <v>0</v>
      </c>
      <c r="AOO584" s="21">
        <f t="shared" si="1263"/>
        <v>0</v>
      </c>
      <c r="AOP584" s="21">
        <f t="shared" si="1263"/>
        <v>0</v>
      </c>
      <c r="AOQ584" s="23"/>
      <c r="AOR584" s="23"/>
      <c r="AOS584" s="23"/>
      <c r="AOT584" s="35"/>
      <c r="AOU584" s="35"/>
      <c r="AOV584" s="35"/>
      <c r="AOW584" s="21">
        <f t="shared" si="1581"/>
        <v>0</v>
      </c>
      <c r="AOX584" s="21">
        <f t="shared" si="1582"/>
        <v>0</v>
      </c>
      <c r="AOY584" s="21">
        <f t="shared" si="1583"/>
        <v>0</v>
      </c>
      <c r="AOZ584" s="35"/>
      <c r="APA584" s="35"/>
      <c r="APB584" s="35"/>
      <c r="APC584" s="21">
        <f t="shared" si="1584"/>
        <v>11088.07</v>
      </c>
      <c r="APD584" s="21">
        <f t="shared" si="1585"/>
        <v>9514.86</v>
      </c>
      <c r="APE584" s="21">
        <f t="shared" si="1586"/>
        <v>8819.2900000000009</v>
      </c>
      <c r="APF584" s="35"/>
      <c r="APG584" s="35"/>
      <c r="APH584" s="35"/>
      <c r="API584" s="21">
        <f t="shared" si="1264"/>
        <v>0</v>
      </c>
      <c r="APJ584" s="21">
        <f t="shared" si="1264"/>
        <v>0</v>
      </c>
      <c r="APK584" s="21">
        <f t="shared" si="1264"/>
        <v>0</v>
      </c>
      <c r="APL584" s="23"/>
      <c r="APM584" s="23"/>
      <c r="APN584" s="23"/>
      <c r="APO584" s="35"/>
      <c r="APP584" s="35"/>
      <c r="APQ584" s="35"/>
      <c r="APR584" s="21">
        <f t="shared" si="1587"/>
        <v>0</v>
      </c>
      <c r="APS584" s="21">
        <f t="shared" si="1588"/>
        <v>0</v>
      </c>
      <c r="APT584" s="21">
        <f t="shared" si="1589"/>
        <v>0</v>
      </c>
      <c r="APU584" s="35"/>
      <c r="APV584" s="35"/>
      <c r="APW584" s="35"/>
      <c r="APX584" s="21">
        <f t="shared" si="1590"/>
        <v>9696.7900000000009</v>
      </c>
      <c r="APY584" s="21">
        <f t="shared" si="1591"/>
        <v>8528.24</v>
      </c>
      <c r="APZ584" s="21">
        <f t="shared" si="1592"/>
        <v>7976.99</v>
      </c>
      <c r="AQA584" s="35"/>
      <c r="AQB584" s="35"/>
      <c r="AQC584" s="35"/>
      <c r="AQD584" s="21">
        <f t="shared" si="1265"/>
        <v>0</v>
      </c>
      <c r="AQE584" s="21">
        <f t="shared" si="1265"/>
        <v>0</v>
      </c>
      <c r="AQF584" s="21">
        <f t="shared" si="1265"/>
        <v>0</v>
      </c>
      <c r="AQG584" s="23"/>
      <c r="AQH584" s="23"/>
      <c r="AQI584" s="23"/>
      <c r="AQJ584" s="35"/>
      <c r="AQK584" s="35"/>
      <c r="AQL584" s="35"/>
      <c r="AQM584" s="21">
        <f t="shared" si="1593"/>
        <v>0</v>
      </c>
      <c r="AQN584" s="21">
        <f t="shared" si="1594"/>
        <v>0</v>
      </c>
      <c r="AQO584" s="21">
        <f t="shared" si="1595"/>
        <v>0</v>
      </c>
      <c r="AQP584" s="35"/>
      <c r="AQQ584" s="35"/>
      <c r="AQR584" s="35"/>
      <c r="AQS584" s="21">
        <f t="shared" si="1596"/>
        <v>7780.41</v>
      </c>
      <c r="AQT584" s="21">
        <f t="shared" si="1597"/>
        <v>7994.08</v>
      </c>
      <c r="AQU584" s="21">
        <f t="shared" si="1598"/>
        <v>7545.88</v>
      </c>
      <c r="AQV584" s="35"/>
      <c r="AQW584" s="35"/>
      <c r="AQX584" s="35"/>
      <c r="AQY584" s="21">
        <f t="shared" si="1266"/>
        <v>0</v>
      </c>
      <c r="AQZ584" s="21">
        <f t="shared" si="1266"/>
        <v>0</v>
      </c>
      <c r="ARA584" s="21">
        <f t="shared" si="1266"/>
        <v>0</v>
      </c>
      <c r="ARB584" s="23"/>
      <c r="ARC584" s="23"/>
      <c r="ARD584" s="23"/>
      <c r="ARE584" s="35"/>
      <c r="ARF584" s="35"/>
      <c r="ARG584" s="35"/>
      <c r="ARH584" s="21">
        <f t="shared" si="1599"/>
        <v>0</v>
      </c>
      <c r="ARI584" s="21">
        <f t="shared" si="1600"/>
        <v>0</v>
      </c>
      <c r="ARJ584" s="21">
        <f t="shared" si="1601"/>
        <v>0</v>
      </c>
      <c r="ARK584" s="35"/>
      <c r="ARL584" s="35"/>
      <c r="ARM584" s="35"/>
      <c r="ARN584" s="21">
        <f t="shared" si="1602"/>
        <v>10752.06</v>
      </c>
      <c r="ARO584" s="21">
        <f t="shared" si="1603"/>
        <v>7795.16</v>
      </c>
      <c r="ARP584" s="21">
        <f t="shared" si="1604"/>
        <v>7262.95</v>
      </c>
      <c r="ARQ584" s="35"/>
      <c r="ARR584" s="35"/>
      <c r="ARS584" s="35"/>
      <c r="ART584" s="21">
        <f t="shared" si="1267"/>
        <v>0</v>
      </c>
      <c r="ARU584" s="21">
        <f t="shared" si="1267"/>
        <v>0</v>
      </c>
      <c r="ARV584" s="21">
        <f t="shared" si="1267"/>
        <v>0</v>
      </c>
      <c r="ARW584" s="23"/>
      <c r="ARX584" s="23"/>
      <c r="ARY584" s="23"/>
      <c r="ARZ584" s="35"/>
      <c r="ASA584" s="35"/>
      <c r="ASB584" s="35"/>
      <c r="ASC584" s="21">
        <f t="shared" si="1605"/>
        <v>0</v>
      </c>
      <c r="ASD584" s="21">
        <f t="shared" si="1606"/>
        <v>0</v>
      </c>
      <c r="ASE584" s="21">
        <f t="shared" si="1607"/>
        <v>0</v>
      </c>
      <c r="ASF584" s="35"/>
      <c r="ASG584" s="35"/>
      <c r="ASH584" s="35"/>
      <c r="ASI584" s="21">
        <f t="shared" si="1608"/>
        <v>8183.6</v>
      </c>
      <c r="ASJ584" s="21">
        <f t="shared" si="1609"/>
        <v>8812.81</v>
      </c>
      <c r="ASK584" s="21">
        <f t="shared" si="1610"/>
        <v>8146.3</v>
      </c>
      <c r="ASL584" s="35"/>
      <c r="ASM584" s="35"/>
      <c r="ASN584" s="35"/>
      <c r="ASO584" s="21">
        <f t="shared" si="1268"/>
        <v>0</v>
      </c>
      <c r="ASP584" s="21">
        <f t="shared" si="1268"/>
        <v>0</v>
      </c>
      <c r="ASQ584" s="21">
        <f t="shared" si="1268"/>
        <v>0</v>
      </c>
      <c r="ASR584" s="23"/>
      <c r="ASS584" s="23"/>
      <c r="AST584" s="23"/>
      <c r="ASU584" s="35"/>
      <c r="ASV584" s="35"/>
      <c r="ASW584" s="35"/>
      <c r="ASX584" s="21">
        <f t="shared" si="1611"/>
        <v>0</v>
      </c>
      <c r="ASY584" s="21">
        <f t="shared" si="1612"/>
        <v>0</v>
      </c>
      <c r="ASZ584" s="21">
        <f t="shared" si="1613"/>
        <v>0</v>
      </c>
      <c r="ATA584" s="35"/>
      <c r="ATB584" s="35"/>
      <c r="ATC584" s="35"/>
      <c r="ATD584" s="21">
        <f t="shared" si="1614"/>
        <v>8437.6</v>
      </c>
      <c r="ATE584" s="21">
        <f t="shared" si="1615"/>
        <v>7524.2</v>
      </c>
      <c r="ATF584" s="21">
        <f t="shared" si="1616"/>
        <v>7024.21</v>
      </c>
      <c r="ATG584" s="35"/>
      <c r="ATH584" s="35"/>
      <c r="ATI584" s="35"/>
      <c r="ATJ584" s="21">
        <f t="shared" si="1269"/>
        <v>0</v>
      </c>
      <c r="ATK584" s="21">
        <f t="shared" si="1269"/>
        <v>0</v>
      </c>
      <c r="ATL584" s="21">
        <f t="shared" si="1269"/>
        <v>0</v>
      </c>
      <c r="ATM584" s="23"/>
      <c r="ATN584" s="23"/>
      <c r="ATO584" s="23"/>
      <c r="ATP584" s="35"/>
      <c r="ATQ584" s="35"/>
      <c r="ATR584" s="35"/>
      <c r="ATS584" s="21">
        <f t="shared" si="1617"/>
        <v>0</v>
      </c>
      <c r="ATT584" s="21">
        <f t="shared" si="1618"/>
        <v>0</v>
      </c>
      <c r="ATU584" s="21">
        <f t="shared" si="1619"/>
        <v>0</v>
      </c>
      <c r="ATV584" s="35"/>
      <c r="ATW584" s="35"/>
      <c r="ATX584" s="35"/>
      <c r="ATY584" s="21">
        <f t="shared" si="1620"/>
        <v>8949.2000000000007</v>
      </c>
      <c r="ATZ584" s="21">
        <f t="shared" si="1621"/>
        <v>8522.33</v>
      </c>
      <c r="AUA584" s="21">
        <f t="shared" si="1622"/>
        <v>7879.92</v>
      </c>
      <c r="AUB584" s="35"/>
      <c r="AUC584" s="35"/>
      <c r="AUD584" s="35"/>
      <c r="AUE584" s="21">
        <f t="shared" si="1270"/>
        <v>0</v>
      </c>
      <c r="AUF584" s="21">
        <f t="shared" si="1270"/>
        <v>0</v>
      </c>
      <c r="AUG584" s="21">
        <f t="shared" si="1270"/>
        <v>0</v>
      </c>
      <c r="AUH584" s="23"/>
      <c r="AUI584" s="23"/>
      <c r="AUJ584" s="23"/>
      <c r="AUK584" s="35"/>
      <c r="AUL584" s="35"/>
      <c r="AUM584" s="35"/>
      <c r="AUN584" s="21">
        <f t="shared" si="1623"/>
        <v>0</v>
      </c>
      <c r="AUO584" s="21">
        <f t="shared" si="1624"/>
        <v>0</v>
      </c>
      <c r="AUP584" s="21">
        <f t="shared" si="1625"/>
        <v>0</v>
      </c>
      <c r="AUQ584" s="35"/>
      <c r="AUR584" s="35"/>
      <c r="AUS584" s="35"/>
      <c r="AUT584" s="21">
        <f t="shared" si="1626"/>
        <v>8568.7099999999991</v>
      </c>
      <c r="AUU584" s="21">
        <f t="shared" si="1627"/>
        <v>8545.91</v>
      </c>
      <c r="AUV584" s="21">
        <f t="shared" si="1628"/>
        <v>7979.07</v>
      </c>
      <c r="AUW584" s="35"/>
      <c r="AUX584" s="35"/>
      <c r="AUY584" s="35"/>
      <c r="AUZ584" s="21">
        <f t="shared" si="1271"/>
        <v>0</v>
      </c>
      <c r="AVA584" s="21">
        <f t="shared" si="1271"/>
        <v>0</v>
      </c>
      <c r="AVB584" s="21">
        <f t="shared" si="1271"/>
        <v>0</v>
      </c>
      <c r="AVC584" s="41">
        <f t="shared" si="1272"/>
        <v>20</v>
      </c>
      <c r="AVD584" s="41">
        <f t="shared" si="1272"/>
        <v>26</v>
      </c>
      <c r="AVE584" s="41">
        <f t="shared" si="1272"/>
        <v>26</v>
      </c>
      <c r="AVF584" s="21">
        <f t="shared" si="1272"/>
        <v>0</v>
      </c>
      <c r="AVG584" s="21">
        <f t="shared" si="1272"/>
        <v>0</v>
      </c>
      <c r="AVH584" s="21">
        <f t="shared" si="1272"/>
        <v>0</v>
      </c>
      <c r="AVI584" s="21">
        <f t="shared" si="1272"/>
        <v>422175.4</v>
      </c>
      <c r="AVJ584" s="21">
        <f t="shared" si="1272"/>
        <v>548828.02</v>
      </c>
      <c r="AVK584" s="21">
        <f t="shared" si="1272"/>
        <v>548828.02</v>
      </c>
      <c r="AVL584" s="35"/>
      <c r="AVM584" s="35"/>
      <c r="AVN584" s="35"/>
      <c r="AVO584" s="21"/>
      <c r="AVP584" s="21"/>
      <c r="AVQ584" s="21"/>
      <c r="AVR584" s="21">
        <f t="shared" si="1273"/>
        <v>0</v>
      </c>
      <c r="AVS584" s="21">
        <f t="shared" si="1273"/>
        <v>0</v>
      </c>
      <c r="AVT584" s="21">
        <f t="shared" si="1273"/>
        <v>0</v>
      </c>
      <c r="AVU584" s="21">
        <f t="shared" si="1273"/>
        <v>222375.24</v>
      </c>
      <c r="AVV584" s="21">
        <f t="shared" si="1273"/>
        <v>256992.06</v>
      </c>
      <c r="AVW584" s="21">
        <f t="shared" si="1273"/>
        <v>238538.04</v>
      </c>
    </row>
    <row r="585" spans="1:1271" ht="36">
      <c r="A585" s="22" t="s">
        <v>184</v>
      </c>
      <c r="B585" s="22" t="s">
        <v>91</v>
      </c>
      <c r="C585" s="5"/>
      <c r="D585" s="113"/>
      <c r="E585" s="96"/>
      <c r="F585" s="29"/>
      <c r="G585" s="29"/>
      <c r="H585" s="29"/>
      <c r="I585" s="21">
        <f t="shared" si="1274"/>
        <v>21108.77</v>
      </c>
      <c r="J585" s="21">
        <f t="shared" si="1274"/>
        <v>21108.77</v>
      </c>
      <c r="K585" s="21">
        <f t="shared" si="1274"/>
        <v>21108.77</v>
      </c>
      <c r="L585" s="23"/>
      <c r="M585" s="23"/>
      <c r="N585" s="23"/>
      <c r="O585" s="35"/>
      <c r="P585" s="35"/>
      <c r="Q585" s="35"/>
      <c r="R585" s="21">
        <f t="shared" si="1275"/>
        <v>0</v>
      </c>
      <c r="S585" s="21">
        <f t="shared" si="1276"/>
        <v>0</v>
      </c>
      <c r="T585" s="21">
        <f t="shared" si="1277"/>
        <v>0</v>
      </c>
      <c r="U585" s="35"/>
      <c r="V585" s="35"/>
      <c r="W585" s="35"/>
      <c r="X585" s="21">
        <f t="shared" si="1278"/>
        <v>5991.03</v>
      </c>
      <c r="Y585" s="21">
        <f t="shared" si="1279"/>
        <v>9954.9599999999991</v>
      </c>
      <c r="Z585" s="21">
        <f t="shared" si="1280"/>
        <v>9188.73</v>
      </c>
      <c r="AA585" s="35"/>
      <c r="AB585" s="35"/>
      <c r="AC585" s="35"/>
      <c r="AD585" s="21">
        <f t="shared" si="1213"/>
        <v>0</v>
      </c>
      <c r="AE585" s="21">
        <f t="shared" si="1213"/>
        <v>0</v>
      </c>
      <c r="AF585" s="21">
        <f t="shared" si="1213"/>
        <v>0</v>
      </c>
      <c r="AG585" s="23">
        <v>1</v>
      </c>
      <c r="AH585" s="23"/>
      <c r="AI585" s="23"/>
      <c r="AJ585" s="35"/>
      <c r="AK585" s="35"/>
      <c r="AL585" s="35"/>
      <c r="AM585" s="21">
        <f t="shared" si="1281"/>
        <v>21108.77</v>
      </c>
      <c r="AN585" s="21">
        <f t="shared" si="1282"/>
        <v>0</v>
      </c>
      <c r="AO585" s="21">
        <f t="shared" si="1283"/>
        <v>0</v>
      </c>
      <c r="AP585" s="35"/>
      <c r="AQ585" s="35"/>
      <c r="AR585" s="35"/>
      <c r="AS585" s="21">
        <f t="shared" si="1284"/>
        <v>9328.48</v>
      </c>
      <c r="AT585" s="21">
        <f t="shared" si="1285"/>
        <v>9269.17</v>
      </c>
      <c r="AU585" s="21">
        <f t="shared" si="1286"/>
        <v>8763.09</v>
      </c>
      <c r="AV585" s="35"/>
      <c r="AW585" s="35"/>
      <c r="AX585" s="35"/>
      <c r="AY585" s="21">
        <f t="shared" si="1214"/>
        <v>9328.48</v>
      </c>
      <c r="AZ585" s="21">
        <f t="shared" si="1214"/>
        <v>0</v>
      </c>
      <c r="BA585" s="21">
        <f t="shared" si="1214"/>
        <v>0</v>
      </c>
      <c r="BB585" s="23"/>
      <c r="BC585" s="23"/>
      <c r="BD585" s="23"/>
      <c r="BE585" s="35"/>
      <c r="BF585" s="35"/>
      <c r="BG585" s="35"/>
      <c r="BH585" s="21">
        <f t="shared" si="1287"/>
        <v>0</v>
      </c>
      <c r="BI585" s="21">
        <f t="shared" si="1288"/>
        <v>0</v>
      </c>
      <c r="BJ585" s="21">
        <f t="shared" si="1289"/>
        <v>0</v>
      </c>
      <c r="BK585" s="35"/>
      <c r="BL585" s="35"/>
      <c r="BM585" s="35"/>
      <c r="BN585" s="21">
        <f t="shared" si="1290"/>
        <v>7803.8</v>
      </c>
      <c r="BO585" s="21">
        <f t="shared" si="1291"/>
        <v>9105.7199999999993</v>
      </c>
      <c r="BP585" s="21">
        <f t="shared" si="1292"/>
        <v>8356.2999999999993</v>
      </c>
      <c r="BQ585" s="35"/>
      <c r="BR585" s="35"/>
      <c r="BS585" s="35"/>
      <c r="BT585" s="21">
        <f t="shared" si="1215"/>
        <v>0</v>
      </c>
      <c r="BU585" s="21">
        <f t="shared" si="1215"/>
        <v>0</v>
      </c>
      <c r="BV585" s="21">
        <f t="shared" si="1215"/>
        <v>0</v>
      </c>
      <c r="BW585" s="23"/>
      <c r="BX585" s="23"/>
      <c r="BY585" s="23"/>
      <c r="BZ585" s="35"/>
      <c r="CA585" s="35"/>
      <c r="CB585" s="35"/>
      <c r="CC585" s="21">
        <f t="shared" si="1293"/>
        <v>0</v>
      </c>
      <c r="CD585" s="21">
        <f t="shared" si="1294"/>
        <v>0</v>
      </c>
      <c r="CE585" s="21">
        <f t="shared" si="1295"/>
        <v>0</v>
      </c>
      <c r="CF585" s="35"/>
      <c r="CG585" s="35"/>
      <c r="CH585" s="35"/>
      <c r="CI585" s="21">
        <f t="shared" si="1296"/>
        <v>12232.03</v>
      </c>
      <c r="CJ585" s="21">
        <f t="shared" si="1297"/>
        <v>10354.73</v>
      </c>
      <c r="CK585" s="21">
        <f t="shared" si="1298"/>
        <v>33170.870000000003</v>
      </c>
      <c r="CL585" s="35"/>
      <c r="CM585" s="35"/>
      <c r="CN585" s="35"/>
      <c r="CO585" s="21">
        <f t="shared" si="1216"/>
        <v>0</v>
      </c>
      <c r="CP585" s="21">
        <f t="shared" si="1216"/>
        <v>0</v>
      </c>
      <c r="CQ585" s="21">
        <f t="shared" si="1216"/>
        <v>0</v>
      </c>
      <c r="CR585" s="23"/>
      <c r="CS585" s="23"/>
      <c r="CT585" s="23"/>
      <c r="CU585" s="35"/>
      <c r="CV585" s="35"/>
      <c r="CW585" s="35"/>
      <c r="CX585" s="21">
        <f t="shared" si="1299"/>
        <v>0</v>
      </c>
      <c r="CY585" s="21">
        <f t="shared" si="1300"/>
        <v>0</v>
      </c>
      <c r="CZ585" s="21">
        <f t="shared" si="1301"/>
        <v>0</v>
      </c>
      <c r="DA585" s="35"/>
      <c r="DB585" s="35"/>
      <c r="DC585" s="35"/>
      <c r="DD585" s="21">
        <f t="shared" si="1302"/>
        <v>11025.77</v>
      </c>
      <c r="DE585" s="21">
        <f t="shared" si="1303"/>
        <v>10786.16</v>
      </c>
      <c r="DF585" s="21">
        <f t="shared" si="1304"/>
        <v>10144.82</v>
      </c>
      <c r="DG585" s="35"/>
      <c r="DH585" s="35"/>
      <c r="DI585" s="35"/>
      <c r="DJ585" s="21">
        <f t="shared" si="1217"/>
        <v>0</v>
      </c>
      <c r="DK585" s="21">
        <f t="shared" si="1217"/>
        <v>0</v>
      </c>
      <c r="DL585" s="21">
        <f t="shared" si="1217"/>
        <v>0</v>
      </c>
      <c r="DM585" s="23">
        <v>4</v>
      </c>
      <c r="DN585" s="23">
        <v>2</v>
      </c>
      <c r="DO585" s="23">
        <v>2</v>
      </c>
      <c r="DP585" s="35"/>
      <c r="DQ585" s="35"/>
      <c r="DR585" s="35"/>
      <c r="DS585" s="21">
        <f t="shared" si="1305"/>
        <v>84435.08</v>
      </c>
      <c r="DT585" s="21">
        <f t="shared" si="1306"/>
        <v>42217.54</v>
      </c>
      <c r="DU585" s="21">
        <f t="shared" si="1307"/>
        <v>42217.54</v>
      </c>
      <c r="DV585" s="35"/>
      <c r="DW585" s="35"/>
      <c r="DX585" s="35"/>
      <c r="DY585" s="21">
        <f t="shared" si="1308"/>
        <v>11686.97</v>
      </c>
      <c r="DZ585" s="21">
        <f t="shared" si="1309"/>
        <v>11499.71</v>
      </c>
      <c r="EA585" s="21">
        <f t="shared" si="1310"/>
        <v>10896.88</v>
      </c>
      <c r="EB585" s="35"/>
      <c r="EC585" s="35"/>
      <c r="ED585" s="35"/>
      <c r="EE585" s="21">
        <f t="shared" si="1218"/>
        <v>46747.88</v>
      </c>
      <c r="EF585" s="21">
        <f t="shared" si="1218"/>
        <v>22999.42</v>
      </c>
      <c r="EG585" s="21">
        <f t="shared" si="1218"/>
        <v>21793.759999999998</v>
      </c>
      <c r="EH585" s="109">
        <f>1-1</f>
        <v>0</v>
      </c>
      <c r="EI585" s="109">
        <f t="shared" ref="EI585:EJ585" si="1635">1-1</f>
        <v>0</v>
      </c>
      <c r="EJ585" s="109">
        <f t="shared" si="1635"/>
        <v>0</v>
      </c>
      <c r="EK585" s="35"/>
      <c r="EL585" s="35"/>
      <c r="EM585" s="35"/>
      <c r="EN585" s="21">
        <f t="shared" si="1311"/>
        <v>0</v>
      </c>
      <c r="EO585" s="21">
        <f t="shared" si="1312"/>
        <v>0</v>
      </c>
      <c r="EP585" s="21">
        <f t="shared" si="1313"/>
        <v>0</v>
      </c>
      <c r="EQ585" s="35"/>
      <c r="ER585" s="35"/>
      <c r="ES585" s="35"/>
      <c r="ET585" s="21">
        <f t="shared" si="1314"/>
        <v>0</v>
      </c>
      <c r="EU585" s="21">
        <f t="shared" si="1315"/>
        <v>0</v>
      </c>
      <c r="EV585" s="21">
        <f t="shared" si="1316"/>
        <v>0</v>
      </c>
      <c r="EW585" s="35"/>
      <c r="EX585" s="35"/>
      <c r="EY585" s="35"/>
      <c r="EZ585" s="21">
        <f t="shared" si="1219"/>
        <v>0</v>
      </c>
      <c r="FA585" s="21">
        <f t="shared" si="1219"/>
        <v>0</v>
      </c>
      <c r="FB585" s="21">
        <f t="shared" si="1219"/>
        <v>0</v>
      </c>
      <c r="FC585" s="23"/>
      <c r="FD585" s="23"/>
      <c r="FE585" s="23"/>
      <c r="FF585" s="35"/>
      <c r="FG585" s="35"/>
      <c r="FH585" s="35"/>
      <c r="FI585" s="21">
        <f t="shared" si="1317"/>
        <v>0</v>
      </c>
      <c r="FJ585" s="21">
        <f t="shared" si="1318"/>
        <v>0</v>
      </c>
      <c r="FK585" s="21">
        <f t="shared" si="1319"/>
        <v>0</v>
      </c>
      <c r="FL585" s="35"/>
      <c r="FM585" s="35"/>
      <c r="FN585" s="35"/>
      <c r="FO585" s="21">
        <f t="shared" si="1320"/>
        <v>9575.18</v>
      </c>
      <c r="FP585" s="21">
        <f t="shared" si="1321"/>
        <v>8637.74</v>
      </c>
      <c r="FQ585" s="21">
        <f t="shared" si="1322"/>
        <v>8196.58</v>
      </c>
      <c r="FR585" s="35"/>
      <c r="FS585" s="35"/>
      <c r="FT585" s="35"/>
      <c r="FU585" s="21">
        <f t="shared" si="1220"/>
        <v>0</v>
      </c>
      <c r="FV585" s="21">
        <f t="shared" si="1220"/>
        <v>0</v>
      </c>
      <c r="FW585" s="21">
        <f t="shared" si="1220"/>
        <v>0</v>
      </c>
      <c r="FX585" s="23"/>
      <c r="FY585" s="23"/>
      <c r="FZ585" s="23"/>
      <c r="GA585" s="35"/>
      <c r="GB585" s="35"/>
      <c r="GC585" s="35"/>
      <c r="GD585" s="21">
        <f t="shared" si="1323"/>
        <v>0</v>
      </c>
      <c r="GE585" s="21">
        <f t="shared" si="1324"/>
        <v>0</v>
      </c>
      <c r="GF585" s="21">
        <f t="shared" si="1325"/>
        <v>0</v>
      </c>
      <c r="GG585" s="35"/>
      <c r="GH585" s="35"/>
      <c r="GI585" s="35"/>
      <c r="GJ585" s="21">
        <f t="shared" si="1326"/>
        <v>0</v>
      </c>
      <c r="GK585" s="21">
        <f t="shared" si="1327"/>
        <v>0</v>
      </c>
      <c r="GL585" s="21">
        <f t="shared" si="1328"/>
        <v>0</v>
      </c>
      <c r="GM585" s="35"/>
      <c r="GN585" s="35"/>
      <c r="GO585" s="35"/>
      <c r="GP585" s="21">
        <f t="shared" si="1221"/>
        <v>0</v>
      </c>
      <c r="GQ585" s="21">
        <f t="shared" si="1221"/>
        <v>0</v>
      </c>
      <c r="GR585" s="21">
        <f t="shared" si="1221"/>
        <v>0</v>
      </c>
      <c r="GS585" s="23">
        <v>1</v>
      </c>
      <c r="GT585" s="23">
        <v>1</v>
      </c>
      <c r="GU585" s="23">
        <v>1</v>
      </c>
      <c r="GV585" s="35"/>
      <c r="GW585" s="35"/>
      <c r="GX585" s="35"/>
      <c r="GY585" s="21">
        <f t="shared" si="1329"/>
        <v>21108.77</v>
      </c>
      <c r="GZ585" s="21">
        <f t="shared" si="1330"/>
        <v>21108.77</v>
      </c>
      <c r="HA585" s="21">
        <f t="shared" si="1331"/>
        <v>21108.77</v>
      </c>
      <c r="HB585" s="35"/>
      <c r="HC585" s="35"/>
      <c r="HD585" s="35"/>
      <c r="HE585" s="21">
        <f t="shared" si="1332"/>
        <v>10102.19</v>
      </c>
      <c r="HF585" s="21">
        <f t="shared" si="1333"/>
        <v>9929.41</v>
      </c>
      <c r="HG585" s="21">
        <f t="shared" si="1334"/>
        <v>9383.5300000000007</v>
      </c>
      <c r="HH585" s="35"/>
      <c r="HI585" s="35"/>
      <c r="HJ585" s="35"/>
      <c r="HK585" s="21">
        <f t="shared" si="1222"/>
        <v>10102.19</v>
      </c>
      <c r="HL585" s="21">
        <f t="shared" si="1222"/>
        <v>9929.41</v>
      </c>
      <c r="HM585" s="21">
        <f t="shared" si="1222"/>
        <v>9383.5300000000007</v>
      </c>
      <c r="HN585" s="23"/>
      <c r="HO585" s="23"/>
      <c r="HP585" s="23"/>
      <c r="HQ585" s="35"/>
      <c r="HR585" s="35"/>
      <c r="HS585" s="35"/>
      <c r="HT585" s="21">
        <f t="shared" si="1335"/>
        <v>0</v>
      </c>
      <c r="HU585" s="21">
        <f t="shared" si="1336"/>
        <v>0</v>
      </c>
      <c r="HV585" s="21">
        <f t="shared" si="1337"/>
        <v>0</v>
      </c>
      <c r="HW585" s="35"/>
      <c r="HX585" s="35"/>
      <c r="HY585" s="35"/>
      <c r="HZ585" s="21">
        <f t="shared" si="1338"/>
        <v>12027.59</v>
      </c>
      <c r="IA585" s="21">
        <f t="shared" si="1339"/>
        <v>9650.32</v>
      </c>
      <c r="IB585" s="21">
        <f t="shared" si="1340"/>
        <v>9009.57</v>
      </c>
      <c r="IC585" s="35"/>
      <c r="ID585" s="35"/>
      <c r="IE585" s="35"/>
      <c r="IF585" s="21">
        <f t="shared" si="1223"/>
        <v>0</v>
      </c>
      <c r="IG585" s="21">
        <f t="shared" si="1223"/>
        <v>0</v>
      </c>
      <c r="IH585" s="21">
        <f t="shared" si="1223"/>
        <v>0</v>
      </c>
      <c r="II585" s="23"/>
      <c r="IJ585" s="23"/>
      <c r="IK585" s="23"/>
      <c r="IL585" s="35"/>
      <c r="IM585" s="35"/>
      <c r="IN585" s="35"/>
      <c r="IO585" s="21">
        <f t="shared" si="1341"/>
        <v>0</v>
      </c>
      <c r="IP585" s="21">
        <f t="shared" si="1342"/>
        <v>0</v>
      </c>
      <c r="IQ585" s="21">
        <f t="shared" si="1343"/>
        <v>0</v>
      </c>
      <c r="IR585" s="35"/>
      <c r="IS585" s="35"/>
      <c r="IT585" s="35"/>
      <c r="IU585" s="21">
        <f t="shared" si="1344"/>
        <v>10439.030000000001</v>
      </c>
      <c r="IV585" s="21">
        <f t="shared" si="1345"/>
        <v>8994.08</v>
      </c>
      <c r="IW585" s="21">
        <f t="shared" si="1346"/>
        <v>8382.1200000000008</v>
      </c>
      <c r="IX585" s="35"/>
      <c r="IY585" s="35"/>
      <c r="IZ585" s="35"/>
      <c r="JA585" s="21">
        <f t="shared" si="1224"/>
        <v>0</v>
      </c>
      <c r="JB585" s="21">
        <f t="shared" si="1224"/>
        <v>0</v>
      </c>
      <c r="JC585" s="21">
        <f t="shared" si="1224"/>
        <v>0</v>
      </c>
      <c r="JD585" s="23"/>
      <c r="JE585" s="23"/>
      <c r="JF585" s="23"/>
      <c r="JG585" s="35"/>
      <c r="JH585" s="35"/>
      <c r="JI585" s="35"/>
      <c r="JJ585" s="21">
        <f t="shared" si="1347"/>
        <v>0</v>
      </c>
      <c r="JK585" s="21">
        <f t="shared" si="1348"/>
        <v>0</v>
      </c>
      <c r="JL585" s="21">
        <f t="shared" si="1349"/>
        <v>0</v>
      </c>
      <c r="JM585" s="35"/>
      <c r="JN585" s="35"/>
      <c r="JO585" s="35"/>
      <c r="JP585" s="21">
        <f t="shared" si="1350"/>
        <v>14271.6</v>
      </c>
      <c r="JQ585" s="21">
        <f t="shared" si="1351"/>
        <v>12609.78</v>
      </c>
      <c r="JR585" s="21">
        <f t="shared" si="1352"/>
        <v>12114.8</v>
      </c>
      <c r="JS585" s="35"/>
      <c r="JT585" s="35"/>
      <c r="JU585" s="35"/>
      <c r="JV585" s="21">
        <f t="shared" si="1225"/>
        <v>0</v>
      </c>
      <c r="JW585" s="21">
        <f t="shared" si="1225"/>
        <v>0</v>
      </c>
      <c r="JX585" s="21">
        <f t="shared" si="1225"/>
        <v>0</v>
      </c>
      <c r="JY585" s="23">
        <v>1</v>
      </c>
      <c r="JZ585" s="23"/>
      <c r="KA585" s="23"/>
      <c r="KB585" s="35"/>
      <c r="KC585" s="35"/>
      <c r="KD585" s="35"/>
      <c r="KE585" s="21">
        <f t="shared" si="1353"/>
        <v>21108.77</v>
      </c>
      <c r="KF585" s="21">
        <f t="shared" si="1354"/>
        <v>0</v>
      </c>
      <c r="KG585" s="21">
        <f t="shared" si="1355"/>
        <v>0</v>
      </c>
      <c r="KH585" s="35"/>
      <c r="KI585" s="35"/>
      <c r="KJ585" s="35"/>
      <c r="KK585" s="21">
        <f t="shared" si="1356"/>
        <v>10027.86</v>
      </c>
      <c r="KL585" s="21">
        <f t="shared" si="1357"/>
        <v>8635.0300000000007</v>
      </c>
      <c r="KM585" s="21">
        <f t="shared" si="1358"/>
        <v>8072.4</v>
      </c>
      <c r="KN585" s="35"/>
      <c r="KO585" s="35"/>
      <c r="KP585" s="35"/>
      <c r="KQ585" s="21">
        <f t="shared" si="1226"/>
        <v>10027.86</v>
      </c>
      <c r="KR585" s="21">
        <f t="shared" si="1226"/>
        <v>0</v>
      </c>
      <c r="KS585" s="21">
        <f t="shared" si="1226"/>
        <v>0</v>
      </c>
      <c r="KT585" s="23">
        <v>2</v>
      </c>
      <c r="KU585" s="23">
        <v>1</v>
      </c>
      <c r="KV585" s="23">
        <v>1</v>
      </c>
      <c r="KW585" s="35"/>
      <c r="KX585" s="35"/>
      <c r="KY585" s="35"/>
      <c r="KZ585" s="21">
        <f t="shared" si="1359"/>
        <v>42217.54</v>
      </c>
      <c r="LA585" s="21">
        <f t="shared" si="1360"/>
        <v>21108.77</v>
      </c>
      <c r="LB585" s="21">
        <f t="shared" si="1361"/>
        <v>21108.77</v>
      </c>
      <c r="LC585" s="35"/>
      <c r="LD585" s="35"/>
      <c r="LE585" s="35"/>
      <c r="LF585" s="21">
        <f t="shared" si="1362"/>
        <v>9103.3700000000008</v>
      </c>
      <c r="LG585" s="21">
        <f t="shared" si="1363"/>
        <v>7821.25</v>
      </c>
      <c r="LH585" s="21">
        <f t="shared" si="1364"/>
        <v>7407.9</v>
      </c>
      <c r="LI585" s="35"/>
      <c r="LJ585" s="35"/>
      <c r="LK585" s="35"/>
      <c r="LL585" s="21">
        <f t="shared" si="1227"/>
        <v>18206.740000000002</v>
      </c>
      <c r="LM585" s="21">
        <f t="shared" si="1227"/>
        <v>7821.25</v>
      </c>
      <c r="LN585" s="21">
        <f t="shared" si="1227"/>
        <v>7407.9</v>
      </c>
      <c r="LO585" s="23">
        <v>1</v>
      </c>
      <c r="LP585" s="23">
        <v>1</v>
      </c>
      <c r="LQ585" s="23">
        <v>1</v>
      </c>
      <c r="LR585" s="35"/>
      <c r="LS585" s="35"/>
      <c r="LT585" s="35"/>
      <c r="LU585" s="21">
        <f t="shared" si="1365"/>
        <v>21108.77</v>
      </c>
      <c r="LV585" s="21">
        <f t="shared" si="1366"/>
        <v>21108.77</v>
      </c>
      <c r="LW585" s="21">
        <f t="shared" si="1367"/>
        <v>21108.77</v>
      </c>
      <c r="LX585" s="35"/>
      <c r="LY585" s="35"/>
      <c r="LZ585" s="35"/>
      <c r="MA585" s="21">
        <f t="shared" si="1368"/>
        <v>12035.87</v>
      </c>
      <c r="MB585" s="21">
        <f t="shared" si="1369"/>
        <v>10959.44</v>
      </c>
      <c r="MC585" s="21">
        <f t="shared" si="1370"/>
        <v>10419.209999999999</v>
      </c>
      <c r="MD585" s="35"/>
      <c r="ME585" s="35"/>
      <c r="MF585" s="35"/>
      <c r="MG585" s="21">
        <f t="shared" si="1228"/>
        <v>12035.87</v>
      </c>
      <c r="MH585" s="21">
        <f t="shared" si="1228"/>
        <v>10959.44</v>
      </c>
      <c r="MI585" s="21">
        <f t="shared" si="1228"/>
        <v>10419.209999999999</v>
      </c>
      <c r="MJ585" s="23"/>
      <c r="MK585" s="23"/>
      <c r="ML585" s="23"/>
      <c r="MM585" s="35"/>
      <c r="MN585" s="35"/>
      <c r="MO585" s="35"/>
      <c r="MP585" s="21">
        <f t="shared" si="1371"/>
        <v>0</v>
      </c>
      <c r="MQ585" s="21">
        <f t="shared" si="1372"/>
        <v>0</v>
      </c>
      <c r="MR585" s="21">
        <f t="shared" si="1373"/>
        <v>0</v>
      </c>
      <c r="MS585" s="35"/>
      <c r="MT585" s="35"/>
      <c r="MU585" s="35"/>
      <c r="MV585" s="21">
        <f t="shared" si="1374"/>
        <v>14048.81</v>
      </c>
      <c r="MW585" s="21">
        <f t="shared" si="1375"/>
        <v>12429.41</v>
      </c>
      <c r="MX585" s="21">
        <f t="shared" si="1376"/>
        <v>11581.74</v>
      </c>
      <c r="MY585" s="35"/>
      <c r="MZ585" s="35"/>
      <c r="NA585" s="35"/>
      <c r="NB585" s="21">
        <f t="shared" si="1229"/>
        <v>0</v>
      </c>
      <c r="NC585" s="21">
        <f t="shared" si="1229"/>
        <v>0</v>
      </c>
      <c r="ND585" s="21">
        <f t="shared" si="1229"/>
        <v>0</v>
      </c>
      <c r="NE585" s="23">
        <v>1</v>
      </c>
      <c r="NF585" s="23">
        <v>1</v>
      </c>
      <c r="NG585" s="23">
        <v>1</v>
      </c>
      <c r="NH585" s="35"/>
      <c r="NI585" s="35"/>
      <c r="NJ585" s="35"/>
      <c r="NK585" s="21">
        <f t="shared" si="1377"/>
        <v>21108.77</v>
      </c>
      <c r="NL585" s="21">
        <f t="shared" si="1378"/>
        <v>21108.77</v>
      </c>
      <c r="NM585" s="21">
        <f t="shared" si="1379"/>
        <v>21108.77</v>
      </c>
      <c r="NN585" s="35"/>
      <c r="NO585" s="35"/>
      <c r="NP585" s="35"/>
      <c r="NQ585" s="21">
        <f t="shared" si="1380"/>
        <v>7298.23</v>
      </c>
      <c r="NR585" s="21">
        <f t="shared" si="1381"/>
        <v>7929.87</v>
      </c>
      <c r="NS585" s="21">
        <f t="shared" si="1382"/>
        <v>7444.39</v>
      </c>
      <c r="NT585" s="35"/>
      <c r="NU585" s="35"/>
      <c r="NV585" s="35"/>
      <c r="NW585" s="21">
        <f t="shared" si="1230"/>
        <v>7298.23</v>
      </c>
      <c r="NX585" s="21">
        <f t="shared" si="1230"/>
        <v>7929.87</v>
      </c>
      <c r="NY585" s="21">
        <f t="shared" si="1230"/>
        <v>7444.39</v>
      </c>
      <c r="NZ585" s="23"/>
      <c r="OA585" s="23"/>
      <c r="OB585" s="23"/>
      <c r="OC585" s="35"/>
      <c r="OD585" s="35"/>
      <c r="OE585" s="35"/>
      <c r="OF585" s="21">
        <f t="shared" si="1383"/>
        <v>0</v>
      </c>
      <c r="OG585" s="21">
        <f t="shared" si="1384"/>
        <v>0</v>
      </c>
      <c r="OH585" s="21">
        <f t="shared" si="1385"/>
        <v>0</v>
      </c>
      <c r="OI585" s="35"/>
      <c r="OJ585" s="35"/>
      <c r="OK585" s="35"/>
      <c r="OL585" s="21">
        <f t="shared" si="1386"/>
        <v>12764.3</v>
      </c>
      <c r="OM585" s="21">
        <f t="shared" si="1387"/>
        <v>11627.04</v>
      </c>
      <c r="ON585" s="21">
        <f t="shared" si="1388"/>
        <v>11009.94</v>
      </c>
      <c r="OO585" s="35"/>
      <c r="OP585" s="35"/>
      <c r="OQ585" s="35"/>
      <c r="OR585" s="21">
        <f t="shared" si="1231"/>
        <v>0</v>
      </c>
      <c r="OS585" s="21">
        <f t="shared" si="1231"/>
        <v>0</v>
      </c>
      <c r="OT585" s="21">
        <f t="shared" si="1231"/>
        <v>0</v>
      </c>
      <c r="OU585" s="23"/>
      <c r="OV585" s="23">
        <v>1</v>
      </c>
      <c r="OW585" s="23">
        <v>1</v>
      </c>
      <c r="OX585" s="35"/>
      <c r="OY585" s="35"/>
      <c r="OZ585" s="35"/>
      <c r="PA585" s="21">
        <f t="shared" si="1389"/>
        <v>0</v>
      </c>
      <c r="PB585" s="21">
        <f t="shared" si="1390"/>
        <v>21108.77</v>
      </c>
      <c r="PC585" s="21">
        <f t="shared" si="1391"/>
        <v>21108.77</v>
      </c>
      <c r="PD585" s="35"/>
      <c r="PE585" s="35"/>
      <c r="PF585" s="35"/>
      <c r="PG585" s="21">
        <f t="shared" si="1392"/>
        <v>10118.719999999999</v>
      </c>
      <c r="PH585" s="21">
        <f t="shared" si="1393"/>
        <v>9089.43</v>
      </c>
      <c r="PI585" s="21">
        <f t="shared" si="1394"/>
        <v>8633.4699999999993</v>
      </c>
      <c r="PJ585" s="35"/>
      <c r="PK585" s="35"/>
      <c r="PL585" s="35"/>
      <c r="PM585" s="21">
        <f t="shared" si="1232"/>
        <v>0</v>
      </c>
      <c r="PN585" s="21">
        <f t="shared" si="1232"/>
        <v>9089.43</v>
      </c>
      <c r="PO585" s="21">
        <f t="shared" si="1232"/>
        <v>8633.4699999999993</v>
      </c>
      <c r="PP585" s="23"/>
      <c r="PQ585" s="23"/>
      <c r="PR585" s="23"/>
      <c r="PS585" s="35"/>
      <c r="PT585" s="35"/>
      <c r="PU585" s="35"/>
      <c r="PV585" s="21">
        <f t="shared" si="1395"/>
        <v>0</v>
      </c>
      <c r="PW585" s="21">
        <f t="shared" si="1396"/>
        <v>0</v>
      </c>
      <c r="PX585" s="21">
        <f t="shared" si="1397"/>
        <v>0</v>
      </c>
      <c r="PY585" s="35"/>
      <c r="PZ585" s="35"/>
      <c r="QA585" s="35"/>
      <c r="QB585" s="21">
        <f t="shared" si="1398"/>
        <v>11551.92</v>
      </c>
      <c r="QC585" s="21">
        <f t="shared" si="1399"/>
        <v>10468.9</v>
      </c>
      <c r="QD585" s="21">
        <f t="shared" si="1400"/>
        <v>9900.77</v>
      </c>
      <c r="QE585" s="35"/>
      <c r="QF585" s="35"/>
      <c r="QG585" s="35"/>
      <c r="QH585" s="21">
        <f t="shared" si="1233"/>
        <v>0</v>
      </c>
      <c r="QI585" s="21">
        <f t="shared" si="1233"/>
        <v>0</v>
      </c>
      <c r="QJ585" s="21">
        <f t="shared" si="1233"/>
        <v>0</v>
      </c>
      <c r="QK585" s="23">
        <v>2</v>
      </c>
      <c r="QL585" s="23">
        <v>3</v>
      </c>
      <c r="QM585" s="23">
        <v>3</v>
      </c>
      <c r="QN585" s="35"/>
      <c r="QO585" s="35"/>
      <c r="QP585" s="35"/>
      <c r="QQ585" s="21">
        <f t="shared" si="1401"/>
        <v>42217.54</v>
      </c>
      <c r="QR585" s="21">
        <f t="shared" si="1402"/>
        <v>63326.31</v>
      </c>
      <c r="QS585" s="21">
        <f t="shared" si="1403"/>
        <v>63326.31</v>
      </c>
      <c r="QT585" s="35"/>
      <c r="QU585" s="35"/>
      <c r="QV585" s="35"/>
      <c r="QW585" s="21">
        <f t="shared" si="1404"/>
        <v>9969.8700000000008</v>
      </c>
      <c r="QX585" s="21">
        <f t="shared" si="1405"/>
        <v>9769.1200000000008</v>
      </c>
      <c r="QY585" s="21">
        <f t="shared" si="1406"/>
        <v>9095.93</v>
      </c>
      <c r="QZ585" s="35"/>
      <c r="RA585" s="35"/>
      <c r="RB585" s="35"/>
      <c r="RC585" s="21">
        <f t="shared" si="1234"/>
        <v>19939.740000000002</v>
      </c>
      <c r="RD585" s="21">
        <f t="shared" si="1234"/>
        <v>29307.360000000001</v>
      </c>
      <c r="RE585" s="21">
        <f t="shared" si="1234"/>
        <v>27287.79</v>
      </c>
      <c r="RF585" s="23">
        <v>3</v>
      </c>
      <c r="RG585" s="23">
        <v>4</v>
      </c>
      <c r="RH585" s="23">
        <v>4</v>
      </c>
      <c r="RI585" s="35"/>
      <c r="RJ585" s="35"/>
      <c r="RK585" s="35"/>
      <c r="RL585" s="21">
        <f t="shared" si="1407"/>
        <v>63326.31</v>
      </c>
      <c r="RM585" s="21">
        <f t="shared" si="1408"/>
        <v>84435.08</v>
      </c>
      <c r="RN585" s="21">
        <f t="shared" si="1409"/>
        <v>84435.08</v>
      </c>
      <c r="RO585" s="35"/>
      <c r="RP585" s="35"/>
      <c r="RQ585" s="35"/>
      <c r="RR585" s="21">
        <f t="shared" si="1410"/>
        <v>6802.05</v>
      </c>
      <c r="RS585" s="21">
        <f t="shared" si="1411"/>
        <v>7225.26</v>
      </c>
      <c r="RT585" s="21">
        <f t="shared" si="1412"/>
        <v>6716.11</v>
      </c>
      <c r="RU585" s="35"/>
      <c r="RV585" s="35"/>
      <c r="RW585" s="35"/>
      <c r="RX585" s="21">
        <f t="shared" si="1235"/>
        <v>20406.150000000001</v>
      </c>
      <c r="RY585" s="21">
        <f t="shared" si="1235"/>
        <v>28901.040000000001</v>
      </c>
      <c r="RZ585" s="21">
        <f t="shared" si="1235"/>
        <v>26864.44</v>
      </c>
      <c r="SA585" s="23">
        <v>1</v>
      </c>
      <c r="SB585" s="23">
        <v>2</v>
      </c>
      <c r="SC585" s="23">
        <v>2</v>
      </c>
      <c r="SD585" s="35"/>
      <c r="SE585" s="35"/>
      <c r="SF585" s="35"/>
      <c r="SG585" s="21">
        <f t="shared" si="1413"/>
        <v>21108.77</v>
      </c>
      <c r="SH585" s="21">
        <f t="shared" si="1414"/>
        <v>42217.54</v>
      </c>
      <c r="SI585" s="21">
        <f t="shared" si="1415"/>
        <v>42217.54</v>
      </c>
      <c r="SJ585" s="35"/>
      <c r="SK585" s="35"/>
      <c r="SL585" s="35"/>
      <c r="SM585" s="21">
        <f t="shared" si="1416"/>
        <v>10495.42</v>
      </c>
      <c r="SN585" s="21">
        <f t="shared" si="1417"/>
        <v>8901.9699999999993</v>
      </c>
      <c r="SO585" s="21">
        <f t="shared" si="1418"/>
        <v>8346.2099999999991</v>
      </c>
      <c r="SP585" s="35"/>
      <c r="SQ585" s="35"/>
      <c r="SR585" s="35"/>
      <c r="SS585" s="21">
        <f t="shared" si="1236"/>
        <v>10495.42</v>
      </c>
      <c r="ST585" s="21">
        <f t="shared" si="1236"/>
        <v>17803.939999999999</v>
      </c>
      <c r="SU585" s="21">
        <f t="shared" si="1236"/>
        <v>16692.419999999998</v>
      </c>
      <c r="SV585" s="23"/>
      <c r="SW585" s="23"/>
      <c r="SX585" s="23"/>
      <c r="SY585" s="35"/>
      <c r="SZ585" s="35"/>
      <c r="TA585" s="35"/>
      <c r="TB585" s="21">
        <f t="shared" si="1419"/>
        <v>0</v>
      </c>
      <c r="TC585" s="21">
        <f t="shared" si="1420"/>
        <v>0</v>
      </c>
      <c r="TD585" s="21">
        <f t="shared" si="1421"/>
        <v>0</v>
      </c>
      <c r="TE585" s="35"/>
      <c r="TF585" s="35"/>
      <c r="TG585" s="35"/>
      <c r="TH585" s="21">
        <f t="shared" si="1422"/>
        <v>11223.47</v>
      </c>
      <c r="TI585" s="21">
        <f t="shared" si="1423"/>
        <v>9428.8799999999992</v>
      </c>
      <c r="TJ585" s="21">
        <f t="shared" si="1424"/>
        <v>8923.8799999999992</v>
      </c>
      <c r="TK585" s="35"/>
      <c r="TL585" s="35"/>
      <c r="TM585" s="35"/>
      <c r="TN585" s="21">
        <f t="shared" si="1237"/>
        <v>0</v>
      </c>
      <c r="TO585" s="21">
        <f t="shared" si="1237"/>
        <v>0</v>
      </c>
      <c r="TP585" s="21">
        <f t="shared" si="1237"/>
        <v>0</v>
      </c>
      <c r="TQ585" s="23"/>
      <c r="TR585" s="23">
        <v>2</v>
      </c>
      <c r="TS585" s="23">
        <v>2</v>
      </c>
      <c r="TT585" s="35"/>
      <c r="TU585" s="35"/>
      <c r="TV585" s="35"/>
      <c r="TW585" s="21">
        <f t="shared" si="1425"/>
        <v>0</v>
      </c>
      <c r="TX585" s="21">
        <f t="shared" si="1426"/>
        <v>42217.54</v>
      </c>
      <c r="TY585" s="21">
        <f t="shared" si="1427"/>
        <v>42217.54</v>
      </c>
      <c r="TZ585" s="35"/>
      <c r="UA585" s="35"/>
      <c r="UB585" s="35"/>
      <c r="UC585" s="21">
        <f t="shared" si="1428"/>
        <v>11521.02</v>
      </c>
      <c r="UD585" s="21">
        <f t="shared" si="1429"/>
        <v>9986.16</v>
      </c>
      <c r="UE585" s="21">
        <f t="shared" si="1430"/>
        <v>9353.99</v>
      </c>
      <c r="UF585" s="35"/>
      <c r="UG585" s="35"/>
      <c r="UH585" s="35"/>
      <c r="UI585" s="21">
        <f t="shared" si="1238"/>
        <v>0</v>
      </c>
      <c r="UJ585" s="21">
        <f t="shared" si="1238"/>
        <v>19972.32</v>
      </c>
      <c r="UK585" s="21">
        <f t="shared" si="1238"/>
        <v>18707.98</v>
      </c>
      <c r="UL585" s="23">
        <v>3</v>
      </c>
      <c r="UM585" s="23">
        <v>3</v>
      </c>
      <c r="UN585" s="23">
        <v>3</v>
      </c>
      <c r="UO585" s="35"/>
      <c r="UP585" s="35"/>
      <c r="UQ585" s="35"/>
      <c r="UR585" s="21">
        <f t="shared" si="1431"/>
        <v>63326.31</v>
      </c>
      <c r="US585" s="21">
        <f t="shared" si="1432"/>
        <v>63326.31</v>
      </c>
      <c r="UT585" s="21">
        <f t="shared" si="1433"/>
        <v>63326.31</v>
      </c>
      <c r="UU585" s="35"/>
      <c r="UV585" s="35"/>
      <c r="UW585" s="35"/>
      <c r="UX585" s="21">
        <f t="shared" si="1434"/>
        <v>11026.51</v>
      </c>
      <c r="UY585" s="21">
        <f t="shared" si="1435"/>
        <v>9884.31</v>
      </c>
      <c r="UZ585" s="21">
        <f t="shared" si="1436"/>
        <v>9174.5400000000009</v>
      </c>
      <c r="VA585" s="35"/>
      <c r="VB585" s="35"/>
      <c r="VC585" s="35"/>
      <c r="VD585" s="21">
        <f t="shared" si="1239"/>
        <v>33079.53</v>
      </c>
      <c r="VE585" s="21">
        <f t="shared" si="1239"/>
        <v>29652.93</v>
      </c>
      <c r="VF585" s="21">
        <f t="shared" si="1239"/>
        <v>27523.62</v>
      </c>
      <c r="VG585" s="23"/>
      <c r="VH585" s="23"/>
      <c r="VI585" s="23"/>
      <c r="VJ585" s="35"/>
      <c r="VK585" s="35"/>
      <c r="VL585" s="35"/>
      <c r="VM585" s="21">
        <f t="shared" si="1437"/>
        <v>0</v>
      </c>
      <c r="VN585" s="21">
        <f t="shared" si="1438"/>
        <v>0</v>
      </c>
      <c r="VO585" s="21">
        <f t="shared" si="1439"/>
        <v>0</v>
      </c>
      <c r="VP585" s="35"/>
      <c r="VQ585" s="35"/>
      <c r="VR585" s="35"/>
      <c r="VS585" s="21">
        <f t="shared" si="1440"/>
        <v>0</v>
      </c>
      <c r="VT585" s="21">
        <f t="shared" si="1441"/>
        <v>0</v>
      </c>
      <c r="VU585" s="21">
        <f t="shared" si="1442"/>
        <v>0</v>
      </c>
      <c r="VV585" s="35"/>
      <c r="VW585" s="35"/>
      <c r="VX585" s="35"/>
      <c r="VY585" s="21">
        <f t="shared" si="1240"/>
        <v>0</v>
      </c>
      <c r="VZ585" s="21">
        <f t="shared" si="1240"/>
        <v>0</v>
      </c>
      <c r="WA585" s="21">
        <f t="shared" si="1240"/>
        <v>0</v>
      </c>
      <c r="WB585" s="23"/>
      <c r="WC585" s="23">
        <v>1</v>
      </c>
      <c r="WD585" s="23">
        <v>1</v>
      </c>
      <c r="WE585" s="35"/>
      <c r="WF585" s="35"/>
      <c r="WG585" s="35"/>
      <c r="WH585" s="21">
        <f t="shared" si="1443"/>
        <v>0</v>
      </c>
      <c r="WI585" s="21">
        <f t="shared" si="1444"/>
        <v>21108.77</v>
      </c>
      <c r="WJ585" s="21">
        <f t="shared" si="1445"/>
        <v>21108.77</v>
      </c>
      <c r="WK585" s="35"/>
      <c r="WL585" s="35"/>
      <c r="WM585" s="35"/>
      <c r="WN585" s="21">
        <f t="shared" si="1446"/>
        <v>9091.82</v>
      </c>
      <c r="WO585" s="21">
        <f t="shared" si="1447"/>
        <v>8035.12</v>
      </c>
      <c r="WP585" s="21">
        <f t="shared" si="1448"/>
        <v>7614.69</v>
      </c>
      <c r="WQ585" s="35"/>
      <c r="WR585" s="35"/>
      <c r="WS585" s="35"/>
      <c r="WT585" s="21">
        <f t="shared" si="1241"/>
        <v>0</v>
      </c>
      <c r="WU585" s="21">
        <f t="shared" si="1241"/>
        <v>8035.12</v>
      </c>
      <c r="WV585" s="21">
        <f t="shared" si="1241"/>
        <v>7614.69</v>
      </c>
      <c r="WW585" s="23">
        <v>2</v>
      </c>
      <c r="WX585" s="23">
        <v>3</v>
      </c>
      <c r="WY585" s="23">
        <v>3</v>
      </c>
      <c r="WZ585" s="35"/>
      <c r="XA585" s="35"/>
      <c r="XB585" s="35"/>
      <c r="XC585" s="21">
        <f t="shared" si="1449"/>
        <v>42217.54</v>
      </c>
      <c r="XD585" s="21">
        <f t="shared" si="1450"/>
        <v>63326.31</v>
      </c>
      <c r="XE585" s="21">
        <f t="shared" si="1451"/>
        <v>63326.31</v>
      </c>
      <c r="XF585" s="35"/>
      <c r="XG585" s="35"/>
      <c r="XH585" s="35"/>
      <c r="XI585" s="21">
        <f t="shared" si="1452"/>
        <v>8448.81</v>
      </c>
      <c r="XJ585" s="21">
        <f t="shared" si="1453"/>
        <v>7817.82</v>
      </c>
      <c r="XK585" s="21">
        <f t="shared" si="1454"/>
        <v>7339.96</v>
      </c>
      <c r="XL585" s="35"/>
      <c r="XM585" s="35"/>
      <c r="XN585" s="35"/>
      <c r="XO585" s="21">
        <f t="shared" si="1242"/>
        <v>16897.62</v>
      </c>
      <c r="XP585" s="21">
        <f t="shared" si="1242"/>
        <v>23453.46</v>
      </c>
      <c r="XQ585" s="21">
        <f t="shared" si="1242"/>
        <v>22019.88</v>
      </c>
      <c r="XR585" s="23">
        <v>1</v>
      </c>
      <c r="XS585" s="23">
        <v>1</v>
      </c>
      <c r="XT585" s="23">
        <v>1</v>
      </c>
      <c r="XU585" s="35"/>
      <c r="XV585" s="35"/>
      <c r="XW585" s="35"/>
      <c r="XX585" s="21">
        <f t="shared" si="1455"/>
        <v>21108.77</v>
      </c>
      <c r="XY585" s="21">
        <f t="shared" si="1456"/>
        <v>21108.77</v>
      </c>
      <c r="XZ585" s="21">
        <f t="shared" si="1457"/>
        <v>21108.77</v>
      </c>
      <c r="YA585" s="35"/>
      <c r="YB585" s="35"/>
      <c r="YC585" s="35"/>
      <c r="YD585" s="21">
        <f t="shared" si="1458"/>
        <v>7383.23</v>
      </c>
      <c r="YE585" s="21">
        <f t="shared" si="1459"/>
        <v>7108.45</v>
      </c>
      <c r="YF585" s="21">
        <f t="shared" si="1460"/>
        <v>6670.33</v>
      </c>
      <c r="YG585" s="35"/>
      <c r="YH585" s="35"/>
      <c r="YI585" s="35"/>
      <c r="YJ585" s="21">
        <f t="shared" si="1243"/>
        <v>7383.23</v>
      </c>
      <c r="YK585" s="21">
        <f t="shared" si="1243"/>
        <v>7108.45</v>
      </c>
      <c r="YL585" s="21">
        <f t="shared" si="1243"/>
        <v>6670.33</v>
      </c>
      <c r="YM585" s="23"/>
      <c r="YN585" s="23"/>
      <c r="YO585" s="23"/>
      <c r="YP585" s="35"/>
      <c r="YQ585" s="35"/>
      <c r="YR585" s="35"/>
      <c r="YS585" s="21">
        <f t="shared" si="1461"/>
        <v>0</v>
      </c>
      <c r="YT585" s="21">
        <f t="shared" si="1462"/>
        <v>0</v>
      </c>
      <c r="YU585" s="21">
        <f t="shared" si="1463"/>
        <v>0</v>
      </c>
      <c r="YV585" s="35"/>
      <c r="YW585" s="35"/>
      <c r="YX585" s="35"/>
      <c r="YY585" s="21">
        <f t="shared" si="1464"/>
        <v>9134.32</v>
      </c>
      <c r="YZ585" s="21">
        <f t="shared" si="1465"/>
        <v>8272.27</v>
      </c>
      <c r="ZA585" s="21">
        <f t="shared" si="1466"/>
        <v>7726.33</v>
      </c>
      <c r="ZB585" s="35"/>
      <c r="ZC585" s="35"/>
      <c r="ZD585" s="35"/>
      <c r="ZE585" s="21">
        <f t="shared" si="1244"/>
        <v>0</v>
      </c>
      <c r="ZF585" s="21">
        <f t="shared" si="1244"/>
        <v>0</v>
      </c>
      <c r="ZG585" s="21">
        <f t="shared" si="1244"/>
        <v>0</v>
      </c>
      <c r="ZH585" s="23"/>
      <c r="ZI585" s="23"/>
      <c r="ZJ585" s="23"/>
      <c r="ZK585" s="35"/>
      <c r="ZL585" s="35"/>
      <c r="ZM585" s="35"/>
      <c r="ZN585" s="21">
        <f t="shared" si="1467"/>
        <v>0</v>
      </c>
      <c r="ZO585" s="21">
        <f t="shared" si="1468"/>
        <v>0</v>
      </c>
      <c r="ZP585" s="21">
        <f t="shared" si="1469"/>
        <v>0</v>
      </c>
      <c r="ZQ585" s="35"/>
      <c r="ZR585" s="35"/>
      <c r="ZS585" s="35"/>
      <c r="ZT585" s="21">
        <f t="shared" si="1470"/>
        <v>12871.55</v>
      </c>
      <c r="ZU585" s="21">
        <f t="shared" si="1471"/>
        <v>7269.23</v>
      </c>
      <c r="ZV585" s="21">
        <f t="shared" si="1472"/>
        <v>6776.77</v>
      </c>
      <c r="ZW585" s="35"/>
      <c r="ZX585" s="35"/>
      <c r="ZY585" s="35"/>
      <c r="ZZ585" s="21">
        <f t="shared" si="1245"/>
        <v>0</v>
      </c>
      <c r="AAA585" s="21">
        <f t="shared" si="1245"/>
        <v>0</v>
      </c>
      <c r="AAB585" s="21">
        <f t="shared" si="1245"/>
        <v>0</v>
      </c>
      <c r="AAC585" s="23"/>
      <c r="AAD585" s="23"/>
      <c r="AAE585" s="23"/>
      <c r="AAF585" s="35"/>
      <c r="AAG585" s="35"/>
      <c r="AAH585" s="35"/>
      <c r="AAI585" s="21">
        <f t="shared" si="1473"/>
        <v>0</v>
      </c>
      <c r="AAJ585" s="21">
        <f t="shared" si="1474"/>
        <v>0</v>
      </c>
      <c r="AAK585" s="21">
        <f t="shared" si="1475"/>
        <v>0</v>
      </c>
      <c r="AAL585" s="35"/>
      <c r="AAM585" s="35"/>
      <c r="AAN585" s="35"/>
      <c r="AAO585" s="21">
        <f t="shared" si="1476"/>
        <v>10322.57</v>
      </c>
      <c r="AAP585" s="21">
        <f t="shared" si="1477"/>
        <v>9909.81</v>
      </c>
      <c r="AAQ585" s="21">
        <f t="shared" si="1478"/>
        <v>9275.76</v>
      </c>
      <c r="AAR585" s="35"/>
      <c r="AAS585" s="35"/>
      <c r="AAT585" s="35"/>
      <c r="AAU585" s="21">
        <f t="shared" si="1246"/>
        <v>0</v>
      </c>
      <c r="AAV585" s="21">
        <f t="shared" si="1246"/>
        <v>0</v>
      </c>
      <c r="AAW585" s="21">
        <f t="shared" si="1246"/>
        <v>0</v>
      </c>
      <c r="AAX585" s="23">
        <v>1</v>
      </c>
      <c r="AAY585" s="23"/>
      <c r="AAZ585" s="23"/>
      <c r="ABA585" s="35"/>
      <c r="ABB585" s="35"/>
      <c r="ABC585" s="35"/>
      <c r="ABD585" s="21">
        <f t="shared" si="1479"/>
        <v>21108.77</v>
      </c>
      <c r="ABE585" s="21">
        <f t="shared" si="1480"/>
        <v>0</v>
      </c>
      <c r="ABF585" s="21">
        <f t="shared" si="1481"/>
        <v>0</v>
      </c>
      <c r="ABG585" s="35"/>
      <c r="ABH585" s="35"/>
      <c r="ABI585" s="35"/>
      <c r="ABJ585" s="21">
        <f t="shared" si="1482"/>
        <v>6968.74</v>
      </c>
      <c r="ABK585" s="21">
        <f t="shared" si="1483"/>
        <v>6138.54</v>
      </c>
      <c r="ABL585" s="21">
        <f t="shared" si="1484"/>
        <v>5696.97</v>
      </c>
      <c r="ABM585" s="35"/>
      <c r="ABN585" s="35"/>
      <c r="ABO585" s="35"/>
      <c r="ABP585" s="21">
        <f t="shared" si="1247"/>
        <v>6968.74</v>
      </c>
      <c r="ABQ585" s="21">
        <f t="shared" si="1247"/>
        <v>0</v>
      </c>
      <c r="ABR585" s="21">
        <f t="shared" si="1247"/>
        <v>0</v>
      </c>
      <c r="ABS585" s="23">
        <v>1</v>
      </c>
      <c r="ABT585" s="23">
        <v>1</v>
      </c>
      <c r="ABU585" s="23">
        <v>1</v>
      </c>
      <c r="ABV585" s="35"/>
      <c r="ABW585" s="35"/>
      <c r="ABX585" s="35"/>
      <c r="ABY585" s="21">
        <f t="shared" si="1485"/>
        <v>21108.77</v>
      </c>
      <c r="ABZ585" s="21">
        <f t="shared" si="1486"/>
        <v>21108.77</v>
      </c>
      <c r="ACA585" s="21">
        <f t="shared" si="1487"/>
        <v>21108.77</v>
      </c>
      <c r="ACB585" s="35"/>
      <c r="ACC585" s="35"/>
      <c r="ACD585" s="35"/>
      <c r="ACE585" s="21">
        <f t="shared" si="1488"/>
        <v>7987.54</v>
      </c>
      <c r="ACF585" s="21">
        <f t="shared" si="1489"/>
        <v>7346.73</v>
      </c>
      <c r="ACG585" s="21">
        <f t="shared" si="1490"/>
        <v>6947.62</v>
      </c>
      <c r="ACH585" s="35"/>
      <c r="ACI585" s="35"/>
      <c r="ACJ585" s="35"/>
      <c r="ACK585" s="21">
        <f t="shared" si="1248"/>
        <v>7987.54</v>
      </c>
      <c r="ACL585" s="21">
        <f t="shared" si="1248"/>
        <v>7346.73</v>
      </c>
      <c r="ACM585" s="21">
        <f t="shared" si="1248"/>
        <v>6947.62</v>
      </c>
      <c r="ACN585" s="23">
        <v>1</v>
      </c>
      <c r="ACO585" s="23">
        <v>1</v>
      </c>
      <c r="ACP585" s="23">
        <v>1</v>
      </c>
      <c r="ACQ585" s="35"/>
      <c r="ACR585" s="35"/>
      <c r="ACS585" s="35"/>
      <c r="ACT585" s="21">
        <f t="shared" si="1491"/>
        <v>21108.77</v>
      </c>
      <c r="ACU585" s="21">
        <f t="shared" si="1492"/>
        <v>21108.77</v>
      </c>
      <c r="ACV585" s="21">
        <f t="shared" si="1493"/>
        <v>21108.77</v>
      </c>
      <c r="ACW585" s="35"/>
      <c r="ACX585" s="35"/>
      <c r="ACY585" s="35"/>
      <c r="ACZ585" s="21">
        <f t="shared" si="1494"/>
        <v>8606.4</v>
      </c>
      <c r="ADA585" s="21">
        <f t="shared" si="1495"/>
        <v>7992.03</v>
      </c>
      <c r="ADB585" s="21">
        <f t="shared" si="1496"/>
        <v>7540.31</v>
      </c>
      <c r="ADC585" s="35"/>
      <c r="ADD585" s="35"/>
      <c r="ADE585" s="35"/>
      <c r="ADF585" s="21">
        <f t="shared" si="1249"/>
        <v>8606.4</v>
      </c>
      <c r="ADG585" s="21">
        <f t="shared" si="1249"/>
        <v>7992.03</v>
      </c>
      <c r="ADH585" s="21">
        <f t="shared" si="1249"/>
        <v>7540.31</v>
      </c>
      <c r="ADI585" s="109">
        <v>1</v>
      </c>
      <c r="ADJ585" s="109">
        <v>1</v>
      </c>
      <c r="ADK585" s="109">
        <v>1</v>
      </c>
      <c r="ADL585" s="35"/>
      <c r="ADM585" s="35"/>
      <c r="ADN585" s="35"/>
      <c r="ADO585" s="21">
        <f t="shared" si="1497"/>
        <v>21108.77</v>
      </c>
      <c r="ADP585" s="21">
        <f t="shared" si="1498"/>
        <v>21108.77</v>
      </c>
      <c r="ADQ585" s="21">
        <f t="shared" si="1499"/>
        <v>21108.77</v>
      </c>
      <c r="ADR585" s="35"/>
      <c r="ADS585" s="35"/>
      <c r="ADT585" s="35"/>
      <c r="ADU585" s="21">
        <f t="shared" si="1500"/>
        <v>7084.5</v>
      </c>
      <c r="ADV585" s="21">
        <f t="shared" si="1501"/>
        <v>7312.4</v>
      </c>
      <c r="ADW585" s="21">
        <f t="shared" si="1502"/>
        <v>6834.57</v>
      </c>
      <c r="ADX585" s="35"/>
      <c r="ADY585" s="35"/>
      <c r="ADZ585" s="35"/>
      <c r="AEA585" s="21">
        <f t="shared" si="1250"/>
        <v>7084.5</v>
      </c>
      <c r="AEB585" s="21">
        <f t="shared" si="1250"/>
        <v>7312.4</v>
      </c>
      <c r="AEC585" s="21">
        <f t="shared" si="1250"/>
        <v>6834.57</v>
      </c>
      <c r="AED585" s="23"/>
      <c r="AEE585" s="23"/>
      <c r="AEF585" s="23"/>
      <c r="AEG585" s="35"/>
      <c r="AEH585" s="35"/>
      <c r="AEI585" s="35"/>
      <c r="AEJ585" s="21">
        <f t="shared" si="1503"/>
        <v>0</v>
      </c>
      <c r="AEK585" s="21">
        <f t="shared" si="1504"/>
        <v>0</v>
      </c>
      <c r="AEL585" s="21">
        <f t="shared" si="1505"/>
        <v>0</v>
      </c>
      <c r="AEM585" s="35"/>
      <c r="AEN585" s="35"/>
      <c r="AEO585" s="35"/>
      <c r="AEP585" s="21">
        <f t="shared" si="1506"/>
        <v>8822.26</v>
      </c>
      <c r="AEQ585" s="21">
        <f t="shared" si="1507"/>
        <v>8629.61</v>
      </c>
      <c r="AER585" s="21">
        <f t="shared" si="1508"/>
        <v>8153.01</v>
      </c>
      <c r="AES585" s="35"/>
      <c r="AET585" s="35"/>
      <c r="AEU585" s="35"/>
      <c r="AEV585" s="21">
        <f t="shared" si="1251"/>
        <v>0</v>
      </c>
      <c r="AEW585" s="21">
        <f t="shared" si="1251"/>
        <v>0</v>
      </c>
      <c r="AEX585" s="21">
        <f t="shared" si="1251"/>
        <v>0</v>
      </c>
      <c r="AEY585" s="23"/>
      <c r="AEZ585" s="23"/>
      <c r="AFA585" s="23"/>
      <c r="AFB585" s="35"/>
      <c r="AFC585" s="35"/>
      <c r="AFD585" s="35"/>
      <c r="AFE585" s="21">
        <f t="shared" si="1509"/>
        <v>0</v>
      </c>
      <c r="AFF585" s="21">
        <f t="shared" si="1510"/>
        <v>0</v>
      </c>
      <c r="AFG585" s="21">
        <f t="shared" si="1511"/>
        <v>0</v>
      </c>
      <c r="AFH585" s="35"/>
      <c r="AFI585" s="35"/>
      <c r="AFJ585" s="35"/>
      <c r="AFK585" s="21">
        <f t="shared" si="1512"/>
        <v>9810.77</v>
      </c>
      <c r="AFL585" s="21">
        <f t="shared" si="1513"/>
        <v>8968.7099999999991</v>
      </c>
      <c r="AFM585" s="21">
        <f t="shared" si="1514"/>
        <v>8456.66</v>
      </c>
      <c r="AFN585" s="35"/>
      <c r="AFO585" s="35"/>
      <c r="AFP585" s="35"/>
      <c r="AFQ585" s="21">
        <f t="shared" si="1252"/>
        <v>0</v>
      </c>
      <c r="AFR585" s="21">
        <f t="shared" si="1252"/>
        <v>0</v>
      </c>
      <c r="AFS585" s="21">
        <f t="shared" si="1252"/>
        <v>0</v>
      </c>
      <c r="AFT585" s="23">
        <v>3</v>
      </c>
      <c r="AFU585" s="23">
        <v>3</v>
      </c>
      <c r="AFV585" s="23">
        <v>3</v>
      </c>
      <c r="AFW585" s="35"/>
      <c r="AFX585" s="35"/>
      <c r="AFY585" s="35"/>
      <c r="AFZ585" s="21">
        <f t="shared" si="1515"/>
        <v>63326.31</v>
      </c>
      <c r="AGA585" s="21">
        <f t="shared" si="1516"/>
        <v>63326.31</v>
      </c>
      <c r="AGB585" s="21">
        <f t="shared" si="1517"/>
        <v>63326.31</v>
      </c>
      <c r="AGC585" s="35"/>
      <c r="AGD585" s="35"/>
      <c r="AGE585" s="35"/>
      <c r="AGF585" s="21">
        <f t="shared" si="1518"/>
        <v>10368.56</v>
      </c>
      <c r="AGG585" s="21">
        <f t="shared" si="1519"/>
        <v>9243.9699999999993</v>
      </c>
      <c r="AGH585" s="21">
        <f t="shared" si="1520"/>
        <v>8722.5</v>
      </c>
      <c r="AGI585" s="35"/>
      <c r="AGJ585" s="35"/>
      <c r="AGK585" s="35"/>
      <c r="AGL585" s="21">
        <f t="shared" si="1253"/>
        <v>31105.68</v>
      </c>
      <c r="AGM585" s="21">
        <f t="shared" si="1253"/>
        <v>27731.91</v>
      </c>
      <c r="AGN585" s="21">
        <f t="shared" si="1253"/>
        <v>26167.5</v>
      </c>
      <c r="AGO585" s="23"/>
      <c r="AGP585" s="23"/>
      <c r="AGQ585" s="23"/>
      <c r="AGR585" s="35"/>
      <c r="AGS585" s="35"/>
      <c r="AGT585" s="35"/>
      <c r="AGU585" s="21">
        <f t="shared" si="1521"/>
        <v>0</v>
      </c>
      <c r="AGV585" s="21">
        <f t="shared" si="1522"/>
        <v>0</v>
      </c>
      <c r="AGW585" s="21">
        <f t="shared" si="1523"/>
        <v>0</v>
      </c>
      <c r="AGX585" s="35"/>
      <c r="AGY585" s="35"/>
      <c r="AGZ585" s="35"/>
      <c r="AHA585" s="21">
        <f t="shared" si="1524"/>
        <v>15553.28</v>
      </c>
      <c r="AHB585" s="21">
        <f t="shared" si="1525"/>
        <v>13782.13</v>
      </c>
      <c r="AHC585" s="21">
        <f t="shared" si="1526"/>
        <v>12977.95</v>
      </c>
      <c r="AHD585" s="35"/>
      <c r="AHE585" s="35"/>
      <c r="AHF585" s="35"/>
      <c r="AHG585" s="21">
        <f t="shared" si="1254"/>
        <v>0</v>
      </c>
      <c r="AHH585" s="21">
        <f t="shared" si="1254"/>
        <v>0</v>
      </c>
      <c r="AHI585" s="21">
        <f t="shared" si="1254"/>
        <v>0</v>
      </c>
      <c r="AHJ585" s="23">
        <v>1</v>
      </c>
      <c r="AHK585" s="23"/>
      <c r="AHL585" s="23"/>
      <c r="AHM585" s="35"/>
      <c r="AHN585" s="35"/>
      <c r="AHO585" s="35"/>
      <c r="AHP585" s="21">
        <f t="shared" si="1527"/>
        <v>21108.77</v>
      </c>
      <c r="AHQ585" s="21">
        <f t="shared" si="1528"/>
        <v>0</v>
      </c>
      <c r="AHR585" s="21">
        <f t="shared" si="1529"/>
        <v>0</v>
      </c>
      <c r="AHS585" s="35"/>
      <c r="AHT585" s="35"/>
      <c r="AHU585" s="35"/>
      <c r="AHV585" s="21">
        <f t="shared" si="1530"/>
        <v>9558.33</v>
      </c>
      <c r="AHW585" s="21">
        <f t="shared" si="1531"/>
        <v>8482.2800000000007</v>
      </c>
      <c r="AHX585" s="21">
        <f t="shared" si="1532"/>
        <v>7960.05</v>
      </c>
      <c r="AHY585" s="35"/>
      <c r="AHZ585" s="35"/>
      <c r="AIA585" s="35"/>
      <c r="AIB585" s="21">
        <f t="shared" si="1255"/>
        <v>9558.33</v>
      </c>
      <c r="AIC585" s="21">
        <f t="shared" si="1255"/>
        <v>0</v>
      </c>
      <c r="AID585" s="21">
        <f t="shared" si="1255"/>
        <v>0</v>
      </c>
      <c r="AIE585" s="23"/>
      <c r="AIF585" s="23"/>
      <c r="AIG585" s="23"/>
      <c r="AIH585" s="35"/>
      <c r="AII585" s="35"/>
      <c r="AIJ585" s="35"/>
      <c r="AIK585" s="21">
        <f t="shared" si="1533"/>
        <v>0</v>
      </c>
      <c r="AIL585" s="21">
        <f t="shared" si="1534"/>
        <v>0</v>
      </c>
      <c r="AIM585" s="21">
        <f t="shared" si="1535"/>
        <v>0</v>
      </c>
      <c r="AIN585" s="35"/>
      <c r="AIO585" s="35"/>
      <c r="AIP585" s="35"/>
      <c r="AIQ585" s="21">
        <f t="shared" si="1536"/>
        <v>0</v>
      </c>
      <c r="AIR585" s="21">
        <f t="shared" si="1537"/>
        <v>0</v>
      </c>
      <c r="AIS585" s="21">
        <f t="shared" si="1538"/>
        <v>0</v>
      </c>
      <c r="AIT585" s="35"/>
      <c r="AIU585" s="35"/>
      <c r="AIV585" s="35"/>
      <c r="AIW585" s="21">
        <f t="shared" si="1256"/>
        <v>0</v>
      </c>
      <c r="AIX585" s="21">
        <f t="shared" si="1256"/>
        <v>0</v>
      </c>
      <c r="AIY585" s="21">
        <f t="shared" si="1256"/>
        <v>0</v>
      </c>
      <c r="AIZ585" s="23">
        <v>1</v>
      </c>
      <c r="AJA585" s="23"/>
      <c r="AJB585" s="23"/>
      <c r="AJC585" s="35"/>
      <c r="AJD585" s="35"/>
      <c r="AJE585" s="35"/>
      <c r="AJF585" s="21">
        <f t="shared" si="1539"/>
        <v>21108.77</v>
      </c>
      <c r="AJG585" s="21">
        <f t="shared" si="1540"/>
        <v>0</v>
      </c>
      <c r="AJH585" s="21">
        <f t="shared" si="1541"/>
        <v>0</v>
      </c>
      <c r="AJI585" s="35"/>
      <c r="AJJ585" s="35"/>
      <c r="AJK585" s="35"/>
      <c r="AJL585" s="21">
        <f t="shared" si="1542"/>
        <v>9411.52</v>
      </c>
      <c r="AJM585" s="21">
        <f t="shared" si="1543"/>
        <v>8748.27</v>
      </c>
      <c r="AJN585" s="21">
        <f t="shared" si="1544"/>
        <v>8264.74</v>
      </c>
      <c r="AJO585" s="35"/>
      <c r="AJP585" s="35"/>
      <c r="AJQ585" s="35"/>
      <c r="AJR585" s="21">
        <f t="shared" si="1257"/>
        <v>9411.52</v>
      </c>
      <c r="AJS585" s="21">
        <f t="shared" si="1257"/>
        <v>0</v>
      </c>
      <c r="AJT585" s="21">
        <f t="shared" si="1257"/>
        <v>0</v>
      </c>
      <c r="AJU585" s="23"/>
      <c r="AJV585" s="23"/>
      <c r="AJW585" s="23"/>
      <c r="AJX585" s="35"/>
      <c r="AJY585" s="35"/>
      <c r="AJZ585" s="35"/>
      <c r="AKA585" s="21">
        <f t="shared" si="1545"/>
        <v>0</v>
      </c>
      <c r="AKB585" s="21">
        <f t="shared" si="1546"/>
        <v>0</v>
      </c>
      <c r="AKC585" s="21">
        <f t="shared" si="1547"/>
        <v>0</v>
      </c>
      <c r="AKD585" s="35"/>
      <c r="AKE585" s="35"/>
      <c r="AKF585" s="35"/>
      <c r="AKG585" s="21">
        <f t="shared" si="1548"/>
        <v>9597.73</v>
      </c>
      <c r="AKH585" s="21">
        <f t="shared" si="1549"/>
        <v>8555.2900000000009</v>
      </c>
      <c r="AKI585" s="21">
        <f t="shared" si="1550"/>
        <v>8078.54</v>
      </c>
      <c r="AKJ585" s="35"/>
      <c r="AKK585" s="35"/>
      <c r="AKL585" s="35"/>
      <c r="AKM585" s="21">
        <f t="shared" si="1258"/>
        <v>0</v>
      </c>
      <c r="AKN585" s="21">
        <f t="shared" si="1258"/>
        <v>0</v>
      </c>
      <c r="AKO585" s="21">
        <f t="shared" si="1258"/>
        <v>0</v>
      </c>
      <c r="AKP585" s="23">
        <v>1</v>
      </c>
      <c r="AKQ585" s="23"/>
      <c r="AKR585" s="23"/>
      <c r="AKS585" s="35"/>
      <c r="AKT585" s="35"/>
      <c r="AKU585" s="35"/>
      <c r="AKV585" s="21">
        <f t="shared" si="1551"/>
        <v>21108.77</v>
      </c>
      <c r="AKW585" s="21">
        <f t="shared" si="1552"/>
        <v>0</v>
      </c>
      <c r="AKX585" s="21">
        <f t="shared" si="1553"/>
        <v>0</v>
      </c>
      <c r="AKY585" s="35"/>
      <c r="AKZ585" s="35"/>
      <c r="ALA585" s="35"/>
      <c r="ALB585" s="21">
        <f t="shared" si="1554"/>
        <v>10230.19</v>
      </c>
      <c r="ALC585" s="21">
        <f t="shared" si="1555"/>
        <v>9040.8799999999992</v>
      </c>
      <c r="ALD585" s="21">
        <f t="shared" si="1556"/>
        <v>8430.7900000000009</v>
      </c>
      <c r="ALE585" s="35"/>
      <c r="ALF585" s="35"/>
      <c r="ALG585" s="35"/>
      <c r="ALH585" s="21">
        <f t="shared" si="1259"/>
        <v>10230.19</v>
      </c>
      <c r="ALI585" s="21">
        <f t="shared" si="1259"/>
        <v>0</v>
      </c>
      <c r="ALJ585" s="21">
        <f t="shared" si="1259"/>
        <v>0</v>
      </c>
      <c r="ALK585" s="23"/>
      <c r="ALL585" s="23"/>
      <c r="ALM585" s="23"/>
      <c r="ALN585" s="35"/>
      <c r="ALO585" s="35"/>
      <c r="ALP585" s="35"/>
      <c r="ALQ585" s="21">
        <f t="shared" si="1557"/>
        <v>0</v>
      </c>
      <c r="ALR585" s="21">
        <f t="shared" si="1558"/>
        <v>0</v>
      </c>
      <c r="ALS585" s="21">
        <f t="shared" si="1559"/>
        <v>0</v>
      </c>
      <c r="ALT585" s="35"/>
      <c r="ALU585" s="35"/>
      <c r="ALV585" s="35"/>
      <c r="ALW585" s="21">
        <f t="shared" si="1560"/>
        <v>11736.39</v>
      </c>
      <c r="ALX585" s="21">
        <f t="shared" si="1561"/>
        <v>9748.1200000000008</v>
      </c>
      <c r="ALY585" s="21">
        <f t="shared" si="1562"/>
        <v>9078.08</v>
      </c>
      <c r="ALZ585" s="35"/>
      <c r="AMA585" s="35"/>
      <c r="AMB585" s="35"/>
      <c r="AMC585" s="21">
        <f t="shared" si="1260"/>
        <v>0</v>
      </c>
      <c r="AMD585" s="21">
        <f t="shared" si="1260"/>
        <v>0</v>
      </c>
      <c r="AME585" s="21">
        <f t="shared" si="1260"/>
        <v>0</v>
      </c>
      <c r="AMF585" s="23">
        <v>2</v>
      </c>
      <c r="AMG585" s="23">
        <v>2</v>
      </c>
      <c r="AMH585" s="23">
        <v>2</v>
      </c>
      <c r="AMI585" s="35"/>
      <c r="AMJ585" s="35"/>
      <c r="AMK585" s="35"/>
      <c r="AML585" s="21">
        <f t="shared" si="1563"/>
        <v>42217.54</v>
      </c>
      <c r="AMM585" s="21">
        <f t="shared" si="1564"/>
        <v>42217.54</v>
      </c>
      <c r="AMN585" s="21">
        <f t="shared" si="1565"/>
        <v>42217.54</v>
      </c>
      <c r="AMO585" s="35"/>
      <c r="AMP585" s="35"/>
      <c r="AMQ585" s="35"/>
      <c r="AMR585" s="21">
        <f t="shared" si="1566"/>
        <v>9275.2900000000009</v>
      </c>
      <c r="AMS585" s="21">
        <f t="shared" si="1567"/>
        <v>8238</v>
      </c>
      <c r="AMT585" s="21">
        <f t="shared" si="1568"/>
        <v>7694.08</v>
      </c>
      <c r="AMU585" s="35"/>
      <c r="AMV585" s="35"/>
      <c r="AMW585" s="35"/>
      <c r="AMX585" s="21">
        <f t="shared" si="1261"/>
        <v>18550.580000000002</v>
      </c>
      <c r="AMY585" s="21">
        <f t="shared" si="1261"/>
        <v>16476</v>
      </c>
      <c r="AMZ585" s="21">
        <f t="shared" si="1261"/>
        <v>15388.16</v>
      </c>
      <c r="ANA585" s="23"/>
      <c r="ANB585" s="23"/>
      <c r="ANC585" s="23"/>
      <c r="AND585" s="35"/>
      <c r="ANE585" s="35"/>
      <c r="ANF585" s="35"/>
      <c r="ANG585" s="21">
        <f t="shared" si="1569"/>
        <v>0</v>
      </c>
      <c r="ANH585" s="21">
        <f t="shared" si="1570"/>
        <v>0</v>
      </c>
      <c r="ANI585" s="21">
        <f t="shared" si="1571"/>
        <v>0</v>
      </c>
      <c r="ANJ585" s="35"/>
      <c r="ANK585" s="35"/>
      <c r="ANL585" s="35"/>
      <c r="ANM585" s="21">
        <f t="shared" si="1572"/>
        <v>16387.14</v>
      </c>
      <c r="ANN585" s="21">
        <f t="shared" si="1573"/>
        <v>21249</v>
      </c>
      <c r="ANO585" s="21">
        <f t="shared" si="1574"/>
        <v>20422.57</v>
      </c>
      <c r="ANP585" s="35"/>
      <c r="ANQ585" s="35"/>
      <c r="ANR585" s="35"/>
      <c r="ANS585" s="21">
        <f t="shared" si="1262"/>
        <v>0</v>
      </c>
      <c r="ANT585" s="21">
        <f t="shared" si="1262"/>
        <v>0</v>
      </c>
      <c r="ANU585" s="21">
        <f t="shared" si="1262"/>
        <v>0</v>
      </c>
      <c r="ANV585" s="23">
        <v>2</v>
      </c>
      <c r="ANW585" s="23">
        <v>3</v>
      </c>
      <c r="ANX585" s="23">
        <v>3</v>
      </c>
      <c r="ANY585" s="35"/>
      <c r="ANZ585" s="35"/>
      <c r="AOA585" s="35"/>
      <c r="AOB585" s="21">
        <f t="shared" si="1575"/>
        <v>42217.54</v>
      </c>
      <c r="AOC585" s="21">
        <f t="shared" si="1576"/>
        <v>63326.31</v>
      </c>
      <c r="AOD585" s="21">
        <f t="shared" si="1577"/>
        <v>63326.31</v>
      </c>
      <c r="AOE585" s="35"/>
      <c r="AOF585" s="35"/>
      <c r="AOG585" s="35"/>
      <c r="AOH585" s="21">
        <f t="shared" si="1578"/>
        <v>7636.15</v>
      </c>
      <c r="AOI585" s="21">
        <f t="shared" si="1579"/>
        <v>8480.35</v>
      </c>
      <c r="AOJ585" s="21">
        <f t="shared" si="1580"/>
        <v>7930.14</v>
      </c>
      <c r="AOK585" s="35"/>
      <c r="AOL585" s="35"/>
      <c r="AOM585" s="35"/>
      <c r="AON585" s="21">
        <f t="shared" si="1263"/>
        <v>15272.3</v>
      </c>
      <c r="AOO585" s="21">
        <f t="shared" si="1263"/>
        <v>25441.05</v>
      </c>
      <c r="AOP585" s="21">
        <f t="shared" si="1263"/>
        <v>23790.42</v>
      </c>
      <c r="AOQ585" s="23"/>
      <c r="AOR585" s="23"/>
      <c r="AOS585" s="23"/>
      <c r="AOT585" s="35"/>
      <c r="AOU585" s="35"/>
      <c r="AOV585" s="35"/>
      <c r="AOW585" s="21">
        <f t="shared" si="1581"/>
        <v>0</v>
      </c>
      <c r="AOX585" s="21">
        <f t="shared" si="1582"/>
        <v>0</v>
      </c>
      <c r="AOY585" s="21">
        <f t="shared" si="1583"/>
        <v>0</v>
      </c>
      <c r="AOZ585" s="35"/>
      <c r="APA585" s="35"/>
      <c r="APB585" s="35"/>
      <c r="APC585" s="21">
        <f t="shared" si="1584"/>
        <v>11088.07</v>
      </c>
      <c r="APD585" s="21">
        <f t="shared" si="1585"/>
        <v>9514.86</v>
      </c>
      <c r="APE585" s="21">
        <f t="shared" si="1586"/>
        <v>8819.2900000000009</v>
      </c>
      <c r="APF585" s="35"/>
      <c r="APG585" s="35"/>
      <c r="APH585" s="35"/>
      <c r="API585" s="21">
        <f t="shared" si="1264"/>
        <v>0</v>
      </c>
      <c r="APJ585" s="21">
        <f t="shared" si="1264"/>
        <v>0</v>
      </c>
      <c r="APK585" s="21">
        <f t="shared" si="1264"/>
        <v>0</v>
      </c>
      <c r="APL585" s="23">
        <v>1</v>
      </c>
      <c r="APM585" s="23">
        <v>1</v>
      </c>
      <c r="APN585" s="23">
        <v>1</v>
      </c>
      <c r="APO585" s="35"/>
      <c r="APP585" s="35"/>
      <c r="APQ585" s="35"/>
      <c r="APR585" s="21">
        <f t="shared" si="1587"/>
        <v>21108.77</v>
      </c>
      <c r="APS585" s="21">
        <f t="shared" si="1588"/>
        <v>21108.77</v>
      </c>
      <c r="APT585" s="21">
        <f t="shared" si="1589"/>
        <v>21108.77</v>
      </c>
      <c r="APU585" s="35"/>
      <c r="APV585" s="35"/>
      <c r="APW585" s="35"/>
      <c r="APX585" s="21">
        <f t="shared" si="1590"/>
        <v>9696.7900000000009</v>
      </c>
      <c r="APY585" s="21">
        <f t="shared" si="1591"/>
        <v>8528.24</v>
      </c>
      <c r="APZ585" s="21">
        <f t="shared" si="1592"/>
        <v>7976.99</v>
      </c>
      <c r="AQA585" s="35"/>
      <c r="AQB585" s="35"/>
      <c r="AQC585" s="35"/>
      <c r="AQD585" s="21">
        <f t="shared" si="1265"/>
        <v>9696.7900000000009</v>
      </c>
      <c r="AQE585" s="21">
        <f t="shared" si="1265"/>
        <v>8528.24</v>
      </c>
      <c r="AQF585" s="21">
        <f t="shared" si="1265"/>
        <v>7976.99</v>
      </c>
      <c r="AQG585" s="23"/>
      <c r="AQH585" s="23"/>
      <c r="AQI585" s="23"/>
      <c r="AQJ585" s="35"/>
      <c r="AQK585" s="35"/>
      <c r="AQL585" s="35"/>
      <c r="AQM585" s="21">
        <f t="shared" si="1593"/>
        <v>0</v>
      </c>
      <c r="AQN585" s="21">
        <f t="shared" si="1594"/>
        <v>0</v>
      </c>
      <c r="AQO585" s="21">
        <f t="shared" si="1595"/>
        <v>0</v>
      </c>
      <c r="AQP585" s="35"/>
      <c r="AQQ585" s="35"/>
      <c r="AQR585" s="35"/>
      <c r="AQS585" s="21">
        <f t="shared" si="1596"/>
        <v>7780.41</v>
      </c>
      <c r="AQT585" s="21">
        <f t="shared" si="1597"/>
        <v>7994.08</v>
      </c>
      <c r="AQU585" s="21">
        <f t="shared" si="1598"/>
        <v>7545.88</v>
      </c>
      <c r="AQV585" s="35"/>
      <c r="AQW585" s="35"/>
      <c r="AQX585" s="35"/>
      <c r="AQY585" s="21">
        <f t="shared" si="1266"/>
        <v>0</v>
      </c>
      <c r="AQZ585" s="21">
        <f t="shared" si="1266"/>
        <v>0</v>
      </c>
      <c r="ARA585" s="21">
        <f t="shared" si="1266"/>
        <v>0</v>
      </c>
      <c r="ARB585" s="23"/>
      <c r="ARC585" s="23">
        <v>1</v>
      </c>
      <c r="ARD585" s="23">
        <v>1</v>
      </c>
      <c r="ARE585" s="35"/>
      <c r="ARF585" s="35"/>
      <c r="ARG585" s="35"/>
      <c r="ARH585" s="21">
        <f t="shared" si="1599"/>
        <v>0</v>
      </c>
      <c r="ARI585" s="21">
        <f t="shared" si="1600"/>
        <v>21108.77</v>
      </c>
      <c r="ARJ585" s="21">
        <f t="shared" si="1601"/>
        <v>21108.77</v>
      </c>
      <c r="ARK585" s="35"/>
      <c r="ARL585" s="35"/>
      <c r="ARM585" s="35"/>
      <c r="ARN585" s="21">
        <f t="shared" si="1602"/>
        <v>10752.06</v>
      </c>
      <c r="ARO585" s="21">
        <f t="shared" si="1603"/>
        <v>7795.16</v>
      </c>
      <c r="ARP585" s="21">
        <f t="shared" si="1604"/>
        <v>7262.95</v>
      </c>
      <c r="ARQ585" s="35"/>
      <c r="ARR585" s="35"/>
      <c r="ARS585" s="35"/>
      <c r="ART585" s="21">
        <f t="shared" si="1267"/>
        <v>0</v>
      </c>
      <c r="ARU585" s="21">
        <f t="shared" si="1267"/>
        <v>7795.16</v>
      </c>
      <c r="ARV585" s="21">
        <f t="shared" si="1267"/>
        <v>7262.95</v>
      </c>
      <c r="ARW585" s="23">
        <v>5</v>
      </c>
      <c r="ARX585" s="23">
        <v>2</v>
      </c>
      <c r="ARY585" s="23">
        <v>2</v>
      </c>
      <c r="ARZ585" s="35"/>
      <c r="ASA585" s="35"/>
      <c r="ASB585" s="35"/>
      <c r="ASC585" s="21">
        <f t="shared" si="1605"/>
        <v>105543.85</v>
      </c>
      <c r="ASD585" s="21">
        <f t="shared" si="1606"/>
        <v>42217.54</v>
      </c>
      <c r="ASE585" s="21">
        <f t="shared" si="1607"/>
        <v>42217.54</v>
      </c>
      <c r="ASF585" s="35"/>
      <c r="ASG585" s="35"/>
      <c r="ASH585" s="35"/>
      <c r="ASI585" s="21">
        <f t="shared" si="1608"/>
        <v>8183.6</v>
      </c>
      <c r="ASJ585" s="21">
        <f t="shared" si="1609"/>
        <v>8812.81</v>
      </c>
      <c r="ASK585" s="21">
        <f t="shared" si="1610"/>
        <v>8146.3</v>
      </c>
      <c r="ASL585" s="35"/>
      <c r="ASM585" s="35"/>
      <c r="ASN585" s="35"/>
      <c r="ASO585" s="21">
        <f t="shared" si="1268"/>
        <v>40918</v>
      </c>
      <c r="ASP585" s="21">
        <f t="shared" si="1268"/>
        <v>17625.62</v>
      </c>
      <c r="ASQ585" s="21">
        <f t="shared" si="1268"/>
        <v>16292.6</v>
      </c>
      <c r="ASR585" s="23">
        <v>1</v>
      </c>
      <c r="ASS585" s="23"/>
      <c r="AST585" s="23"/>
      <c r="ASU585" s="35"/>
      <c r="ASV585" s="35"/>
      <c r="ASW585" s="35"/>
      <c r="ASX585" s="21">
        <f t="shared" si="1611"/>
        <v>21108.77</v>
      </c>
      <c r="ASY585" s="21">
        <f t="shared" si="1612"/>
        <v>0</v>
      </c>
      <c r="ASZ585" s="21">
        <f t="shared" si="1613"/>
        <v>0</v>
      </c>
      <c r="ATA585" s="35"/>
      <c r="ATB585" s="35"/>
      <c r="ATC585" s="35"/>
      <c r="ATD585" s="21">
        <f t="shared" si="1614"/>
        <v>8437.6</v>
      </c>
      <c r="ATE585" s="21">
        <f t="shared" si="1615"/>
        <v>7524.2</v>
      </c>
      <c r="ATF585" s="21">
        <f t="shared" si="1616"/>
        <v>7024.21</v>
      </c>
      <c r="ATG585" s="35"/>
      <c r="ATH585" s="35"/>
      <c r="ATI585" s="35"/>
      <c r="ATJ585" s="21">
        <f t="shared" si="1269"/>
        <v>8437.6</v>
      </c>
      <c r="ATK585" s="21">
        <f t="shared" si="1269"/>
        <v>0</v>
      </c>
      <c r="ATL585" s="21">
        <f t="shared" si="1269"/>
        <v>0</v>
      </c>
      <c r="ATM585" s="23">
        <v>1</v>
      </c>
      <c r="ATN585" s="23">
        <v>2</v>
      </c>
      <c r="ATO585" s="23">
        <v>2</v>
      </c>
      <c r="ATP585" s="35"/>
      <c r="ATQ585" s="35"/>
      <c r="ATR585" s="35"/>
      <c r="ATS585" s="21">
        <f t="shared" si="1617"/>
        <v>21108.77</v>
      </c>
      <c r="ATT585" s="21">
        <f t="shared" si="1618"/>
        <v>42217.54</v>
      </c>
      <c r="ATU585" s="21">
        <f t="shared" si="1619"/>
        <v>42217.54</v>
      </c>
      <c r="ATV585" s="35"/>
      <c r="ATW585" s="35"/>
      <c r="ATX585" s="35"/>
      <c r="ATY585" s="21">
        <f t="shared" si="1620"/>
        <v>8949.2000000000007</v>
      </c>
      <c r="ATZ585" s="21">
        <f t="shared" si="1621"/>
        <v>8522.33</v>
      </c>
      <c r="AUA585" s="21">
        <f t="shared" si="1622"/>
        <v>7879.92</v>
      </c>
      <c r="AUB585" s="35"/>
      <c r="AUC585" s="35"/>
      <c r="AUD585" s="35"/>
      <c r="AUE585" s="21">
        <f t="shared" si="1270"/>
        <v>8949.2000000000007</v>
      </c>
      <c r="AUF585" s="21">
        <f t="shared" si="1270"/>
        <v>17044.66</v>
      </c>
      <c r="AUG585" s="21">
        <f t="shared" si="1270"/>
        <v>15759.84</v>
      </c>
      <c r="AUH585" s="23">
        <v>1</v>
      </c>
      <c r="AUI585" s="23"/>
      <c r="AUJ585" s="23"/>
      <c r="AUK585" s="35"/>
      <c r="AUL585" s="35"/>
      <c r="AUM585" s="35"/>
      <c r="AUN585" s="21">
        <f t="shared" si="1623"/>
        <v>21108.77</v>
      </c>
      <c r="AUO585" s="21">
        <f t="shared" si="1624"/>
        <v>0</v>
      </c>
      <c r="AUP585" s="21">
        <f t="shared" si="1625"/>
        <v>0</v>
      </c>
      <c r="AUQ585" s="35"/>
      <c r="AUR585" s="35"/>
      <c r="AUS585" s="35"/>
      <c r="AUT585" s="21">
        <f t="shared" si="1626"/>
        <v>8568.7099999999991</v>
      </c>
      <c r="AUU585" s="21">
        <f t="shared" si="1627"/>
        <v>8545.91</v>
      </c>
      <c r="AUV585" s="21">
        <f t="shared" si="1628"/>
        <v>7979.07</v>
      </c>
      <c r="AUW585" s="35"/>
      <c r="AUX585" s="35"/>
      <c r="AUY585" s="35"/>
      <c r="AUZ585" s="21">
        <f t="shared" si="1271"/>
        <v>8568.7099999999991</v>
      </c>
      <c r="AVA585" s="21">
        <f t="shared" si="1271"/>
        <v>0</v>
      </c>
      <c r="AVB585" s="21">
        <f t="shared" si="1271"/>
        <v>0</v>
      </c>
      <c r="AVC585" s="41">
        <f t="shared" si="1272"/>
        <v>46</v>
      </c>
      <c r="AVD585" s="41">
        <f t="shared" si="1272"/>
        <v>43</v>
      </c>
      <c r="AVE585" s="41">
        <f t="shared" si="1272"/>
        <v>43</v>
      </c>
      <c r="AVF585" s="21">
        <f t="shared" si="1272"/>
        <v>0</v>
      </c>
      <c r="AVG585" s="21">
        <f t="shared" si="1272"/>
        <v>0</v>
      </c>
      <c r="AVH585" s="21">
        <f t="shared" si="1272"/>
        <v>0</v>
      </c>
      <c r="AVI585" s="21">
        <f t="shared" si="1272"/>
        <v>971003.42</v>
      </c>
      <c r="AVJ585" s="21">
        <f t="shared" si="1272"/>
        <v>907677.11</v>
      </c>
      <c r="AVK585" s="21">
        <f t="shared" si="1272"/>
        <v>907677.11</v>
      </c>
      <c r="AVL585" s="35"/>
      <c r="AVM585" s="35"/>
      <c r="AVN585" s="35"/>
      <c r="AVO585" s="21"/>
      <c r="AVP585" s="21"/>
      <c r="AVQ585" s="21"/>
      <c r="AVR585" s="21">
        <f t="shared" si="1273"/>
        <v>0</v>
      </c>
      <c r="AVS585" s="21">
        <f t="shared" si="1273"/>
        <v>0</v>
      </c>
      <c r="AVT585" s="21">
        <f t="shared" si="1273"/>
        <v>0</v>
      </c>
      <c r="AVU585" s="21">
        <f t="shared" si="1273"/>
        <v>423295.02</v>
      </c>
      <c r="AVV585" s="21">
        <f t="shared" si="1273"/>
        <v>376257.24</v>
      </c>
      <c r="AVW585" s="21">
        <f t="shared" si="1273"/>
        <v>352424.37</v>
      </c>
    </row>
    <row r="586" spans="1:1271" ht="24">
      <c r="A586" s="22" t="s">
        <v>185</v>
      </c>
      <c r="B586" s="22" t="s">
        <v>92</v>
      </c>
      <c r="C586" s="5"/>
      <c r="D586" s="113"/>
      <c r="E586" s="96"/>
      <c r="F586" s="29"/>
      <c r="G586" s="29"/>
      <c r="H586" s="29"/>
      <c r="I586" s="21">
        <f t="shared" si="1274"/>
        <v>21108.77</v>
      </c>
      <c r="J586" s="21">
        <f t="shared" si="1274"/>
        <v>21108.77</v>
      </c>
      <c r="K586" s="21">
        <f t="shared" si="1274"/>
        <v>21108.77</v>
      </c>
      <c r="L586" s="23">
        <v>3</v>
      </c>
      <c r="M586" s="23">
        <v>1</v>
      </c>
      <c r="N586" s="23">
        <v>1</v>
      </c>
      <c r="O586" s="35"/>
      <c r="P586" s="35"/>
      <c r="Q586" s="35"/>
      <c r="R586" s="21">
        <f t="shared" si="1275"/>
        <v>63326.31</v>
      </c>
      <c r="S586" s="21">
        <f t="shared" si="1276"/>
        <v>21108.77</v>
      </c>
      <c r="T586" s="21">
        <f t="shared" si="1277"/>
        <v>21108.77</v>
      </c>
      <c r="U586" s="35"/>
      <c r="V586" s="35"/>
      <c r="W586" s="35"/>
      <c r="X586" s="21">
        <f t="shared" si="1278"/>
        <v>5991.03</v>
      </c>
      <c r="Y586" s="21">
        <f t="shared" si="1279"/>
        <v>9954.9599999999991</v>
      </c>
      <c r="Z586" s="21">
        <f t="shared" si="1280"/>
        <v>9188.73</v>
      </c>
      <c r="AA586" s="35"/>
      <c r="AB586" s="35"/>
      <c r="AC586" s="35"/>
      <c r="AD586" s="21">
        <f t="shared" si="1213"/>
        <v>17973.09</v>
      </c>
      <c r="AE586" s="21">
        <f t="shared" si="1213"/>
        <v>9954.9599999999991</v>
      </c>
      <c r="AF586" s="21">
        <f t="shared" si="1213"/>
        <v>9188.73</v>
      </c>
      <c r="AG586" s="23">
        <v>8</v>
      </c>
      <c r="AH586" s="23">
        <v>7</v>
      </c>
      <c r="AI586" s="23">
        <v>7</v>
      </c>
      <c r="AJ586" s="35"/>
      <c r="AK586" s="35"/>
      <c r="AL586" s="35"/>
      <c r="AM586" s="21">
        <f t="shared" si="1281"/>
        <v>168870.16</v>
      </c>
      <c r="AN586" s="21">
        <f t="shared" si="1282"/>
        <v>147761.39000000001</v>
      </c>
      <c r="AO586" s="21">
        <f t="shared" si="1283"/>
        <v>147761.39000000001</v>
      </c>
      <c r="AP586" s="35"/>
      <c r="AQ586" s="35"/>
      <c r="AR586" s="35"/>
      <c r="AS586" s="21">
        <f t="shared" si="1284"/>
        <v>9328.48</v>
      </c>
      <c r="AT586" s="21">
        <f t="shared" si="1285"/>
        <v>9269.17</v>
      </c>
      <c r="AU586" s="21">
        <f t="shared" si="1286"/>
        <v>8763.09</v>
      </c>
      <c r="AV586" s="35"/>
      <c r="AW586" s="35"/>
      <c r="AX586" s="35"/>
      <c r="AY586" s="21">
        <f t="shared" si="1214"/>
        <v>74627.839999999997</v>
      </c>
      <c r="AZ586" s="21">
        <f t="shared" si="1214"/>
        <v>64884.19</v>
      </c>
      <c r="BA586" s="21">
        <f t="shared" si="1214"/>
        <v>61341.63</v>
      </c>
      <c r="BB586" s="23">
        <v>1</v>
      </c>
      <c r="BC586" s="23">
        <v>1</v>
      </c>
      <c r="BD586" s="23">
        <v>1</v>
      </c>
      <c r="BE586" s="35"/>
      <c r="BF586" s="35"/>
      <c r="BG586" s="35"/>
      <c r="BH586" s="21">
        <f t="shared" si="1287"/>
        <v>21108.77</v>
      </c>
      <c r="BI586" s="21">
        <f t="shared" si="1288"/>
        <v>21108.77</v>
      </c>
      <c r="BJ586" s="21">
        <f t="shared" si="1289"/>
        <v>21108.77</v>
      </c>
      <c r="BK586" s="35"/>
      <c r="BL586" s="35"/>
      <c r="BM586" s="35"/>
      <c r="BN586" s="21">
        <f t="shared" si="1290"/>
        <v>7803.8</v>
      </c>
      <c r="BO586" s="21">
        <f t="shared" si="1291"/>
        <v>9105.7199999999993</v>
      </c>
      <c r="BP586" s="21">
        <f t="shared" si="1292"/>
        <v>8356.2999999999993</v>
      </c>
      <c r="BQ586" s="35"/>
      <c r="BR586" s="35"/>
      <c r="BS586" s="35"/>
      <c r="BT586" s="21">
        <f t="shared" si="1215"/>
        <v>7803.8</v>
      </c>
      <c r="BU586" s="21">
        <f t="shared" si="1215"/>
        <v>9105.7199999999993</v>
      </c>
      <c r="BV586" s="21">
        <f t="shared" si="1215"/>
        <v>8356.2999999999993</v>
      </c>
      <c r="BW586" s="23"/>
      <c r="BX586" s="23"/>
      <c r="BY586" s="23"/>
      <c r="BZ586" s="35"/>
      <c r="CA586" s="35"/>
      <c r="CB586" s="35"/>
      <c r="CC586" s="21">
        <f t="shared" si="1293"/>
        <v>0</v>
      </c>
      <c r="CD586" s="21">
        <f t="shared" si="1294"/>
        <v>0</v>
      </c>
      <c r="CE586" s="21">
        <f t="shared" si="1295"/>
        <v>0</v>
      </c>
      <c r="CF586" s="35"/>
      <c r="CG586" s="35"/>
      <c r="CH586" s="35"/>
      <c r="CI586" s="21">
        <f t="shared" si="1296"/>
        <v>12232.03</v>
      </c>
      <c r="CJ586" s="21">
        <f t="shared" si="1297"/>
        <v>10354.73</v>
      </c>
      <c r="CK586" s="21">
        <f t="shared" si="1298"/>
        <v>33170.870000000003</v>
      </c>
      <c r="CL586" s="35"/>
      <c r="CM586" s="35"/>
      <c r="CN586" s="35"/>
      <c r="CO586" s="21">
        <f t="shared" si="1216"/>
        <v>0</v>
      </c>
      <c r="CP586" s="21">
        <f t="shared" si="1216"/>
        <v>0</v>
      </c>
      <c r="CQ586" s="21">
        <f t="shared" si="1216"/>
        <v>0</v>
      </c>
      <c r="CR586" s="23"/>
      <c r="CS586" s="23"/>
      <c r="CT586" s="23"/>
      <c r="CU586" s="35"/>
      <c r="CV586" s="35"/>
      <c r="CW586" s="35"/>
      <c r="CX586" s="21">
        <f t="shared" si="1299"/>
        <v>0</v>
      </c>
      <c r="CY586" s="21">
        <f t="shared" si="1300"/>
        <v>0</v>
      </c>
      <c r="CZ586" s="21">
        <f t="shared" si="1301"/>
        <v>0</v>
      </c>
      <c r="DA586" s="35"/>
      <c r="DB586" s="35"/>
      <c r="DC586" s="35"/>
      <c r="DD586" s="21">
        <f t="shared" si="1302"/>
        <v>11025.77</v>
      </c>
      <c r="DE586" s="21">
        <f t="shared" si="1303"/>
        <v>10786.16</v>
      </c>
      <c r="DF586" s="21">
        <f t="shared" si="1304"/>
        <v>10144.82</v>
      </c>
      <c r="DG586" s="35"/>
      <c r="DH586" s="35"/>
      <c r="DI586" s="35"/>
      <c r="DJ586" s="21">
        <f t="shared" si="1217"/>
        <v>0</v>
      </c>
      <c r="DK586" s="21">
        <f t="shared" si="1217"/>
        <v>0</v>
      </c>
      <c r="DL586" s="21">
        <f t="shared" si="1217"/>
        <v>0</v>
      </c>
      <c r="DM586" s="23"/>
      <c r="DN586" s="23"/>
      <c r="DO586" s="23"/>
      <c r="DP586" s="35"/>
      <c r="DQ586" s="35"/>
      <c r="DR586" s="35"/>
      <c r="DS586" s="21">
        <f t="shared" si="1305"/>
        <v>0</v>
      </c>
      <c r="DT586" s="21">
        <f t="shared" si="1306"/>
        <v>0</v>
      </c>
      <c r="DU586" s="21">
        <f t="shared" si="1307"/>
        <v>0</v>
      </c>
      <c r="DV586" s="35"/>
      <c r="DW586" s="35"/>
      <c r="DX586" s="35"/>
      <c r="DY586" s="21">
        <f t="shared" si="1308"/>
        <v>11686.97</v>
      </c>
      <c r="DZ586" s="21">
        <f t="shared" si="1309"/>
        <v>11499.71</v>
      </c>
      <c r="EA586" s="21">
        <f t="shared" si="1310"/>
        <v>10896.88</v>
      </c>
      <c r="EB586" s="35"/>
      <c r="EC586" s="35"/>
      <c r="ED586" s="35"/>
      <c r="EE586" s="21">
        <f t="shared" si="1218"/>
        <v>0</v>
      </c>
      <c r="EF586" s="21">
        <f t="shared" si="1218"/>
        <v>0</v>
      </c>
      <c r="EG586" s="21">
        <f t="shared" si="1218"/>
        <v>0</v>
      </c>
      <c r="EH586" s="109">
        <f>1-1</f>
        <v>0</v>
      </c>
      <c r="EI586" s="109">
        <f>2-2</f>
        <v>0</v>
      </c>
      <c r="EJ586" s="109">
        <f>2-2</f>
        <v>0</v>
      </c>
      <c r="EK586" s="35"/>
      <c r="EL586" s="35"/>
      <c r="EM586" s="35"/>
      <c r="EN586" s="21">
        <f t="shared" si="1311"/>
        <v>0</v>
      </c>
      <c r="EO586" s="21">
        <f t="shared" si="1312"/>
        <v>0</v>
      </c>
      <c r="EP586" s="21">
        <f t="shared" si="1313"/>
        <v>0</v>
      </c>
      <c r="EQ586" s="35"/>
      <c r="ER586" s="35"/>
      <c r="ES586" s="35"/>
      <c r="ET586" s="21">
        <f t="shared" si="1314"/>
        <v>0</v>
      </c>
      <c r="EU586" s="21">
        <f t="shared" si="1315"/>
        <v>0</v>
      </c>
      <c r="EV586" s="21">
        <f t="shared" si="1316"/>
        <v>0</v>
      </c>
      <c r="EW586" s="35"/>
      <c r="EX586" s="35"/>
      <c r="EY586" s="35"/>
      <c r="EZ586" s="21">
        <f t="shared" si="1219"/>
        <v>0</v>
      </c>
      <c r="FA586" s="21">
        <f t="shared" si="1219"/>
        <v>0</v>
      </c>
      <c r="FB586" s="21">
        <f t="shared" si="1219"/>
        <v>0</v>
      </c>
      <c r="FC586" s="23"/>
      <c r="FD586" s="23">
        <v>1</v>
      </c>
      <c r="FE586" s="23">
        <v>1</v>
      </c>
      <c r="FF586" s="35"/>
      <c r="FG586" s="35"/>
      <c r="FH586" s="35"/>
      <c r="FI586" s="21">
        <f t="shared" si="1317"/>
        <v>0</v>
      </c>
      <c r="FJ586" s="21">
        <f t="shared" si="1318"/>
        <v>21108.77</v>
      </c>
      <c r="FK586" s="21">
        <f t="shared" si="1319"/>
        <v>21108.77</v>
      </c>
      <c r="FL586" s="35"/>
      <c r="FM586" s="35"/>
      <c r="FN586" s="35"/>
      <c r="FO586" s="21">
        <f t="shared" si="1320"/>
        <v>9575.18</v>
      </c>
      <c r="FP586" s="21">
        <f t="shared" si="1321"/>
        <v>8637.74</v>
      </c>
      <c r="FQ586" s="21">
        <f t="shared" si="1322"/>
        <v>8196.58</v>
      </c>
      <c r="FR586" s="35"/>
      <c r="FS586" s="35"/>
      <c r="FT586" s="35"/>
      <c r="FU586" s="21">
        <f t="shared" si="1220"/>
        <v>0</v>
      </c>
      <c r="FV586" s="21">
        <f t="shared" si="1220"/>
        <v>8637.74</v>
      </c>
      <c r="FW586" s="21">
        <f t="shared" si="1220"/>
        <v>8196.58</v>
      </c>
      <c r="FX586" s="23">
        <f>1-1</f>
        <v>0</v>
      </c>
      <c r="FY586" s="23">
        <f t="shared" ref="FY586:FZ586" si="1636">1-1</f>
        <v>0</v>
      </c>
      <c r="FZ586" s="23">
        <f t="shared" si="1636"/>
        <v>0</v>
      </c>
      <c r="GA586" s="35"/>
      <c r="GB586" s="35"/>
      <c r="GC586" s="35"/>
      <c r="GD586" s="21">
        <f t="shared" si="1323"/>
        <v>0</v>
      </c>
      <c r="GE586" s="21">
        <f t="shared" si="1324"/>
        <v>0</v>
      </c>
      <c r="GF586" s="21">
        <f t="shared" si="1325"/>
        <v>0</v>
      </c>
      <c r="GG586" s="35"/>
      <c r="GH586" s="35"/>
      <c r="GI586" s="35"/>
      <c r="GJ586" s="21">
        <f t="shared" si="1326"/>
        <v>0</v>
      </c>
      <c r="GK586" s="21">
        <f t="shared" si="1327"/>
        <v>0</v>
      </c>
      <c r="GL586" s="21">
        <f t="shared" si="1328"/>
        <v>0</v>
      </c>
      <c r="GM586" s="35"/>
      <c r="GN586" s="35"/>
      <c r="GO586" s="35"/>
      <c r="GP586" s="21">
        <f t="shared" si="1221"/>
        <v>0</v>
      </c>
      <c r="GQ586" s="21">
        <f t="shared" si="1221"/>
        <v>0</v>
      </c>
      <c r="GR586" s="21">
        <f t="shared" si="1221"/>
        <v>0</v>
      </c>
      <c r="GS586" s="23">
        <v>2</v>
      </c>
      <c r="GT586" s="23">
        <v>2</v>
      </c>
      <c r="GU586" s="23">
        <v>2</v>
      </c>
      <c r="GV586" s="35"/>
      <c r="GW586" s="35"/>
      <c r="GX586" s="35"/>
      <c r="GY586" s="21">
        <f t="shared" si="1329"/>
        <v>42217.54</v>
      </c>
      <c r="GZ586" s="21">
        <f t="shared" si="1330"/>
        <v>42217.54</v>
      </c>
      <c r="HA586" s="21">
        <f t="shared" si="1331"/>
        <v>42217.54</v>
      </c>
      <c r="HB586" s="35"/>
      <c r="HC586" s="35"/>
      <c r="HD586" s="35"/>
      <c r="HE586" s="21">
        <f t="shared" si="1332"/>
        <v>10102.19</v>
      </c>
      <c r="HF586" s="21">
        <f t="shared" si="1333"/>
        <v>9929.41</v>
      </c>
      <c r="HG586" s="21">
        <f t="shared" si="1334"/>
        <v>9383.5300000000007</v>
      </c>
      <c r="HH586" s="35"/>
      <c r="HI586" s="35"/>
      <c r="HJ586" s="35"/>
      <c r="HK586" s="21">
        <f t="shared" si="1222"/>
        <v>20204.38</v>
      </c>
      <c r="HL586" s="21">
        <f t="shared" si="1222"/>
        <v>19858.82</v>
      </c>
      <c r="HM586" s="21">
        <f t="shared" si="1222"/>
        <v>18767.060000000001</v>
      </c>
      <c r="HN586" s="23">
        <v>3</v>
      </c>
      <c r="HO586" s="23">
        <v>2</v>
      </c>
      <c r="HP586" s="23">
        <v>2</v>
      </c>
      <c r="HQ586" s="35"/>
      <c r="HR586" s="35"/>
      <c r="HS586" s="35"/>
      <c r="HT586" s="21">
        <f t="shared" si="1335"/>
        <v>63326.31</v>
      </c>
      <c r="HU586" s="21">
        <f t="shared" si="1336"/>
        <v>42217.54</v>
      </c>
      <c r="HV586" s="21">
        <f t="shared" si="1337"/>
        <v>42217.54</v>
      </c>
      <c r="HW586" s="35"/>
      <c r="HX586" s="35"/>
      <c r="HY586" s="35"/>
      <c r="HZ586" s="21">
        <f t="shared" si="1338"/>
        <v>12027.59</v>
      </c>
      <c r="IA586" s="21">
        <f t="shared" si="1339"/>
        <v>9650.32</v>
      </c>
      <c r="IB586" s="21">
        <f t="shared" si="1340"/>
        <v>9009.57</v>
      </c>
      <c r="IC586" s="35"/>
      <c r="ID586" s="35"/>
      <c r="IE586" s="35"/>
      <c r="IF586" s="21">
        <f t="shared" si="1223"/>
        <v>36082.769999999997</v>
      </c>
      <c r="IG586" s="21">
        <f t="shared" si="1223"/>
        <v>19300.64</v>
      </c>
      <c r="IH586" s="21">
        <f t="shared" si="1223"/>
        <v>18019.14</v>
      </c>
      <c r="II586" s="23"/>
      <c r="IJ586" s="23"/>
      <c r="IK586" s="23"/>
      <c r="IL586" s="35"/>
      <c r="IM586" s="35"/>
      <c r="IN586" s="35"/>
      <c r="IO586" s="21">
        <f t="shared" si="1341"/>
        <v>0</v>
      </c>
      <c r="IP586" s="21">
        <f t="shared" si="1342"/>
        <v>0</v>
      </c>
      <c r="IQ586" s="21">
        <f t="shared" si="1343"/>
        <v>0</v>
      </c>
      <c r="IR586" s="35"/>
      <c r="IS586" s="35"/>
      <c r="IT586" s="35"/>
      <c r="IU586" s="21">
        <f t="shared" si="1344"/>
        <v>10439.030000000001</v>
      </c>
      <c r="IV586" s="21">
        <f t="shared" si="1345"/>
        <v>8994.08</v>
      </c>
      <c r="IW586" s="21">
        <f t="shared" si="1346"/>
        <v>8382.1200000000008</v>
      </c>
      <c r="IX586" s="35"/>
      <c r="IY586" s="35"/>
      <c r="IZ586" s="35"/>
      <c r="JA586" s="21">
        <f t="shared" si="1224"/>
        <v>0</v>
      </c>
      <c r="JB586" s="21">
        <f t="shared" si="1224"/>
        <v>0</v>
      </c>
      <c r="JC586" s="21">
        <f t="shared" si="1224"/>
        <v>0</v>
      </c>
      <c r="JD586" s="23"/>
      <c r="JE586" s="23"/>
      <c r="JF586" s="23"/>
      <c r="JG586" s="35"/>
      <c r="JH586" s="35"/>
      <c r="JI586" s="35"/>
      <c r="JJ586" s="21">
        <f t="shared" si="1347"/>
        <v>0</v>
      </c>
      <c r="JK586" s="21">
        <f t="shared" si="1348"/>
        <v>0</v>
      </c>
      <c r="JL586" s="21">
        <f t="shared" si="1349"/>
        <v>0</v>
      </c>
      <c r="JM586" s="35"/>
      <c r="JN586" s="35"/>
      <c r="JO586" s="35"/>
      <c r="JP586" s="21">
        <f t="shared" si="1350"/>
        <v>14271.6</v>
      </c>
      <c r="JQ586" s="21">
        <f t="shared" si="1351"/>
        <v>12609.78</v>
      </c>
      <c r="JR586" s="21">
        <f t="shared" si="1352"/>
        <v>12114.8</v>
      </c>
      <c r="JS586" s="35"/>
      <c r="JT586" s="35"/>
      <c r="JU586" s="35"/>
      <c r="JV586" s="21">
        <f t="shared" si="1225"/>
        <v>0</v>
      </c>
      <c r="JW586" s="21">
        <f t="shared" si="1225"/>
        <v>0</v>
      </c>
      <c r="JX586" s="21">
        <f t="shared" si="1225"/>
        <v>0</v>
      </c>
      <c r="JY586" s="23"/>
      <c r="JZ586" s="23"/>
      <c r="KA586" s="23"/>
      <c r="KB586" s="35"/>
      <c r="KC586" s="35"/>
      <c r="KD586" s="35"/>
      <c r="KE586" s="21">
        <f t="shared" si="1353"/>
        <v>0</v>
      </c>
      <c r="KF586" s="21">
        <f t="shared" si="1354"/>
        <v>0</v>
      </c>
      <c r="KG586" s="21">
        <f t="shared" si="1355"/>
        <v>0</v>
      </c>
      <c r="KH586" s="35"/>
      <c r="KI586" s="35"/>
      <c r="KJ586" s="35"/>
      <c r="KK586" s="21">
        <f t="shared" si="1356"/>
        <v>10027.86</v>
      </c>
      <c r="KL586" s="21">
        <f t="shared" si="1357"/>
        <v>8635.0300000000007</v>
      </c>
      <c r="KM586" s="21">
        <f t="shared" si="1358"/>
        <v>8072.4</v>
      </c>
      <c r="KN586" s="35"/>
      <c r="KO586" s="35"/>
      <c r="KP586" s="35"/>
      <c r="KQ586" s="21">
        <f t="shared" si="1226"/>
        <v>0</v>
      </c>
      <c r="KR586" s="21">
        <f t="shared" si="1226"/>
        <v>0</v>
      </c>
      <c r="KS586" s="21">
        <f t="shared" si="1226"/>
        <v>0</v>
      </c>
      <c r="KT586" s="23"/>
      <c r="KU586" s="23">
        <v>1</v>
      </c>
      <c r="KV586" s="23">
        <v>1</v>
      </c>
      <c r="KW586" s="35"/>
      <c r="KX586" s="35"/>
      <c r="KY586" s="35"/>
      <c r="KZ586" s="21">
        <f t="shared" si="1359"/>
        <v>0</v>
      </c>
      <c r="LA586" s="21">
        <f t="shared" si="1360"/>
        <v>21108.77</v>
      </c>
      <c r="LB586" s="21">
        <f t="shared" si="1361"/>
        <v>21108.77</v>
      </c>
      <c r="LC586" s="35"/>
      <c r="LD586" s="35"/>
      <c r="LE586" s="35"/>
      <c r="LF586" s="21">
        <f t="shared" si="1362"/>
        <v>9103.3700000000008</v>
      </c>
      <c r="LG586" s="21">
        <f t="shared" si="1363"/>
        <v>7821.25</v>
      </c>
      <c r="LH586" s="21">
        <f t="shared" si="1364"/>
        <v>7407.9</v>
      </c>
      <c r="LI586" s="35"/>
      <c r="LJ586" s="35"/>
      <c r="LK586" s="35"/>
      <c r="LL586" s="21">
        <f t="shared" si="1227"/>
        <v>0</v>
      </c>
      <c r="LM586" s="21">
        <f t="shared" si="1227"/>
        <v>7821.25</v>
      </c>
      <c r="LN586" s="21">
        <f t="shared" si="1227"/>
        <v>7407.9</v>
      </c>
      <c r="LO586" s="23"/>
      <c r="LP586" s="23"/>
      <c r="LQ586" s="23"/>
      <c r="LR586" s="35"/>
      <c r="LS586" s="35"/>
      <c r="LT586" s="35"/>
      <c r="LU586" s="21">
        <f t="shared" si="1365"/>
        <v>0</v>
      </c>
      <c r="LV586" s="21">
        <f t="shared" si="1366"/>
        <v>0</v>
      </c>
      <c r="LW586" s="21">
        <f t="shared" si="1367"/>
        <v>0</v>
      </c>
      <c r="LX586" s="35"/>
      <c r="LY586" s="35"/>
      <c r="LZ586" s="35"/>
      <c r="MA586" s="21">
        <f t="shared" si="1368"/>
        <v>12035.87</v>
      </c>
      <c r="MB586" s="21">
        <f t="shared" si="1369"/>
        <v>10959.44</v>
      </c>
      <c r="MC586" s="21">
        <f t="shared" si="1370"/>
        <v>10419.209999999999</v>
      </c>
      <c r="MD586" s="35"/>
      <c r="ME586" s="35"/>
      <c r="MF586" s="35"/>
      <c r="MG586" s="21">
        <f t="shared" si="1228"/>
        <v>0</v>
      </c>
      <c r="MH586" s="21">
        <f t="shared" si="1228"/>
        <v>0</v>
      </c>
      <c r="MI586" s="21">
        <f t="shared" si="1228"/>
        <v>0</v>
      </c>
      <c r="MJ586" s="23"/>
      <c r="MK586" s="23"/>
      <c r="ML586" s="23"/>
      <c r="MM586" s="35"/>
      <c r="MN586" s="35"/>
      <c r="MO586" s="35"/>
      <c r="MP586" s="21">
        <f t="shared" si="1371"/>
        <v>0</v>
      </c>
      <c r="MQ586" s="21">
        <f t="shared" si="1372"/>
        <v>0</v>
      </c>
      <c r="MR586" s="21">
        <f t="shared" si="1373"/>
        <v>0</v>
      </c>
      <c r="MS586" s="35"/>
      <c r="MT586" s="35"/>
      <c r="MU586" s="35"/>
      <c r="MV586" s="21">
        <f t="shared" si="1374"/>
        <v>14048.81</v>
      </c>
      <c r="MW586" s="21">
        <f t="shared" si="1375"/>
        <v>12429.41</v>
      </c>
      <c r="MX586" s="21">
        <f t="shared" si="1376"/>
        <v>11581.74</v>
      </c>
      <c r="MY586" s="35"/>
      <c r="MZ586" s="35"/>
      <c r="NA586" s="35"/>
      <c r="NB586" s="21">
        <f t="shared" si="1229"/>
        <v>0</v>
      </c>
      <c r="NC586" s="21">
        <f t="shared" si="1229"/>
        <v>0</v>
      </c>
      <c r="ND586" s="21">
        <f t="shared" si="1229"/>
        <v>0</v>
      </c>
      <c r="NE586" s="23"/>
      <c r="NF586" s="23"/>
      <c r="NG586" s="23"/>
      <c r="NH586" s="35"/>
      <c r="NI586" s="35"/>
      <c r="NJ586" s="35"/>
      <c r="NK586" s="21">
        <f t="shared" si="1377"/>
        <v>0</v>
      </c>
      <c r="NL586" s="21">
        <f t="shared" si="1378"/>
        <v>0</v>
      </c>
      <c r="NM586" s="21">
        <f t="shared" si="1379"/>
        <v>0</v>
      </c>
      <c r="NN586" s="35"/>
      <c r="NO586" s="35"/>
      <c r="NP586" s="35"/>
      <c r="NQ586" s="21">
        <f t="shared" si="1380"/>
        <v>7298.23</v>
      </c>
      <c r="NR586" s="21">
        <f t="shared" si="1381"/>
        <v>7929.87</v>
      </c>
      <c r="NS586" s="21">
        <f t="shared" si="1382"/>
        <v>7444.39</v>
      </c>
      <c r="NT586" s="35"/>
      <c r="NU586" s="35"/>
      <c r="NV586" s="35"/>
      <c r="NW586" s="21">
        <f t="shared" si="1230"/>
        <v>0</v>
      </c>
      <c r="NX586" s="21">
        <f t="shared" si="1230"/>
        <v>0</v>
      </c>
      <c r="NY586" s="21">
        <f t="shared" si="1230"/>
        <v>0</v>
      </c>
      <c r="NZ586" s="23"/>
      <c r="OA586" s="23"/>
      <c r="OB586" s="23"/>
      <c r="OC586" s="35"/>
      <c r="OD586" s="35"/>
      <c r="OE586" s="35"/>
      <c r="OF586" s="21">
        <f t="shared" si="1383"/>
        <v>0</v>
      </c>
      <c r="OG586" s="21">
        <f t="shared" si="1384"/>
        <v>0</v>
      </c>
      <c r="OH586" s="21">
        <f t="shared" si="1385"/>
        <v>0</v>
      </c>
      <c r="OI586" s="35"/>
      <c r="OJ586" s="35"/>
      <c r="OK586" s="35"/>
      <c r="OL586" s="21">
        <f t="shared" si="1386"/>
        <v>12764.3</v>
      </c>
      <c r="OM586" s="21">
        <f t="shared" si="1387"/>
        <v>11627.04</v>
      </c>
      <c r="ON586" s="21">
        <f t="shared" si="1388"/>
        <v>11009.94</v>
      </c>
      <c r="OO586" s="35"/>
      <c r="OP586" s="35"/>
      <c r="OQ586" s="35"/>
      <c r="OR586" s="21">
        <f t="shared" si="1231"/>
        <v>0</v>
      </c>
      <c r="OS586" s="21">
        <f t="shared" si="1231"/>
        <v>0</v>
      </c>
      <c r="OT586" s="21">
        <f t="shared" si="1231"/>
        <v>0</v>
      </c>
      <c r="OU586" s="23">
        <v>3</v>
      </c>
      <c r="OV586" s="23">
        <v>4</v>
      </c>
      <c r="OW586" s="23">
        <v>4</v>
      </c>
      <c r="OX586" s="35"/>
      <c r="OY586" s="35"/>
      <c r="OZ586" s="35"/>
      <c r="PA586" s="21">
        <f t="shared" si="1389"/>
        <v>63326.31</v>
      </c>
      <c r="PB586" s="21">
        <f t="shared" si="1390"/>
        <v>84435.08</v>
      </c>
      <c r="PC586" s="21">
        <f t="shared" si="1391"/>
        <v>84435.08</v>
      </c>
      <c r="PD586" s="35"/>
      <c r="PE586" s="35"/>
      <c r="PF586" s="35"/>
      <c r="PG586" s="21">
        <f t="shared" si="1392"/>
        <v>10118.719999999999</v>
      </c>
      <c r="PH586" s="21">
        <f t="shared" si="1393"/>
        <v>9089.43</v>
      </c>
      <c r="PI586" s="21">
        <f t="shared" si="1394"/>
        <v>8633.4699999999993</v>
      </c>
      <c r="PJ586" s="35"/>
      <c r="PK586" s="35"/>
      <c r="PL586" s="35"/>
      <c r="PM586" s="21">
        <f t="shared" si="1232"/>
        <v>30356.16</v>
      </c>
      <c r="PN586" s="21">
        <f t="shared" si="1232"/>
        <v>36357.72</v>
      </c>
      <c r="PO586" s="21">
        <f t="shared" si="1232"/>
        <v>34533.879999999997</v>
      </c>
      <c r="PP586" s="23">
        <v>1</v>
      </c>
      <c r="PQ586" s="23">
        <v>1</v>
      </c>
      <c r="PR586" s="23">
        <v>1</v>
      </c>
      <c r="PS586" s="35"/>
      <c r="PT586" s="35"/>
      <c r="PU586" s="35"/>
      <c r="PV586" s="21">
        <f t="shared" si="1395"/>
        <v>21108.77</v>
      </c>
      <c r="PW586" s="21">
        <f t="shared" si="1396"/>
        <v>21108.77</v>
      </c>
      <c r="PX586" s="21">
        <f t="shared" si="1397"/>
        <v>21108.77</v>
      </c>
      <c r="PY586" s="35"/>
      <c r="PZ586" s="35"/>
      <c r="QA586" s="35"/>
      <c r="QB586" s="21">
        <f t="shared" si="1398"/>
        <v>11551.92</v>
      </c>
      <c r="QC586" s="21">
        <f t="shared" si="1399"/>
        <v>10468.9</v>
      </c>
      <c r="QD586" s="21">
        <f t="shared" si="1400"/>
        <v>9900.77</v>
      </c>
      <c r="QE586" s="35"/>
      <c r="QF586" s="35"/>
      <c r="QG586" s="35"/>
      <c r="QH586" s="21">
        <f t="shared" si="1233"/>
        <v>11551.92</v>
      </c>
      <c r="QI586" s="21">
        <f t="shared" si="1233"/>
        <v>10468.9</v>
      </c>
      <c r="QJ586" s="21">
        <f t="shared" si="1233"/>
        <v>9900.77</v>
      </c>
      <c r="QK586" s="23"/>
      <c r="QL586" s="23"/>
      <c r="QM586" s="23"/>
      <c r="QN586" s="35"/>
      <c r="QO586" s="35"/>
      <c r="QP586" s="35"/>
      <c r="QQ586" s="21">
        <f t="shared" si="1401"/>
        <v>0</v>
      </c>
      <c r="QR586" s="21">
        <f t="shared" si="1402"/>
        <v>0</v>
      </c>
      <c r="QS586" s="21">
        <f t="shared" si="1403"/>
        <v>0</v>
      </c>
      <c r="QT586" s="35"/>
      <c r="QU586" s="35"/>
      <c r="QV586" s="35"/>
      <c r="QW586" s="21">
        <f t="shared" si="1404"/>
        <v>9969.8700000000008</v>
      </c>
      <c r="QX586" s="21">
        <f t="shared" si="1405"/>
        <v>9769.1200000000008</v>
      </c>
      <c r="QY586" s="21">
        <f t="shared" si="1406"/>
        <v>9095.93</v>
      </c>
      <c r="QZ586" s="35"/>
      <c r="RA586" s="35"/>
      <c r="RB586" s="35"/>
      <c r="RC586" s="21">
        <f t="shared" si="1234"/>
        <v>0</v>
      </c>
      <c r="RD586" s="21">
        <f t="shared" si="1234"/>
        <v>0</v>
      </c>
      <c r="RE586" s="21">
        <f t="shared" si="1234"/>
        <v>0</v>
      </c>
      <c r="RF586" s="23">
        <v>1</v>
      </c>
      <c r="RG586" s="23">
        <v>2</v>
      </c>
      <c r="RH586" s="23">
        <v>2</v>
      </c>
      <c r="RI586" s="35"/>
      <c r="RJ586" s="35"/>
      <c r="RK586" s="35"/>
      <c r="RL586" s="21">
        <f t="shared" si="1407"/>
        <v>21108.77</v>
      </c>
      <c r="RM586" s="21">
        <f t="shared" si="1408"/>
        <v>42217.54</v>
      </c>
      <c r="RN586" s="21">
        <f t="shared" si="1409"/>
        <v>42217.54</v>
      </c>
      <c r="RO586" s="35"/>
      <c r="RP586" s="35"/>
      <c r="RQ586" s="35"/>
      <c r="RR586" s="21">
        <f t="shared" si="1410"/>
        <v>6802.05</v>
      </c>
      <c r="RS586" s="21">
        <f t="shared" si="1411"/>
        <v>7225.26</v>
      </c>
      <c r="RT586" s="21">
        <f t="shared" si="1412"/>
        <v>6716.11</v>
      </c>
      <c r="RU586" s="35"/>
      <c r="RV586" s="35"/>
      <c r="RW586" s="35"/>
      <c r="RX586" s="21">
        <f t="shared" si="1235"/>
        <v>6802.05</v>
      </c>
      <c r="RY586" s="21">
        <f t="shared" si="1235"/>
        <v>14450.52</v>
      </c>
      <c r="RZ586" s="21">
        <f t="shared" si="1235"/>
        <v>13432.22</v>
      </c>
      <c r="SA586" s="23">
        <v>10</v>
      </c>
      <c r="SB586" s="23">
        <v>7</v>
      </c>
      <c r="SC586" s="23">
        <v>7</v>
      </c>
      <c r="SD586" s="35"/>
      <c r="SE586" s="35"/>
      <c r="SF586" s="35"/>
      <c r="SG586" s="21">
        <f t="shared" si="1413"/>
        <v>211087.7</v>
      </c>
      <c r="SH586" s="21">
        <f t="shared" si="1414"/>
        <v>147761.39000000001</v>
      </c>
      <c r="SI586" s="21">
        <f t="shared" si="1415"/>
        <v>147761.39000000001</v>
      </c>
      <c r="SJ586" s="35"/>
      <c r="SK586" s="35"/>
      <c r="SL586" s="35"/>
      <c r="SM586" s="21">
        <f t="shared" si="1416"/>
        <v>10495.42</v>
      </c>
      <c r="SN586" s="21">
        <f t="shared" si="1417"/>
        <v>8901.9699999999993</v>
      </c>
      <c r="SO586" s="21">
        <f t="shared" si="1418"/>
        <v>8346.2099999999991</v>
      </c>
      <c r="SP586" s="35"/>
      <c r="SQ586" s="35"/>
      <c r="SR586" s="35"/>
      <c r="SS586" s="21">
        <f t="shared" si="1236"/>
        <v>104954.2</v>
      </c>
      <c r="ST586" s="21">
        <f t="shared" si="1236"/>
        <v>62313.79</v>
      </c>
      <c r="SU586" s="21">
        <f t="shared" si="1236"/>
        <v>58423.47</v>
      </c>
      <c r="SV586" s="23">
        <v>1</v>
      </c>
      <c r="SW586" s="23"/>
      <c r="SX586" s="23"/>
      <c r="SY586" s="35"/>
      <c r="SZ586" s="35"/>
      <c r="TA586" s="35"/>
      <c r="TB586" s="21">
        <f t="shared" si="1419"/>
        <v>21108.77</v>
      </c>
      <c r="TC586" s="21">
        <f t="shared" si="1420"/>
        <v>0</v>
      </c>
      <c r="TD586" s="21">
        <f t="shared" si="1421"/>
        <v>0</v>
      </c>
      <c r="TE586" s="35"/>
      <c r="TF586" s="35"/>
      <c r="TG586" s="35"/>
      <c r="TH586" s="21">
        <f t="shared" si="1422"/>
        <v>11223.47</v>
      </c>
      <c r="TI586" s="21">
        <f t="shared" si="1423"/>
        <v>9428.8799999999992</v>
      </c>
      <c r="TJ586" s="21">
        <f t="shared" si="1424"/>
        <v>8923.8799999999992</v>
      </c>
      <c r="TK586" s="35"/>
      <c r="TL586" s="35"/>
      <c r="TM586" s="35"/>
      <c r="TN586" s="21">
        <f t="shared" si="1237"/>
        <v>11223.47</v>
      </c>
      <c r="TO586" s="21">
        <f t="shared" si="1237"/>
        <v>0</v>
      </c>
      <c r="TP586" s="21">
        <f t="shared" si="1237"/>
        <v>0</v>
      </c>
      <c r="TQ586" s="23"/>
      <c r="TR586" s="23"/>
      <c r="TS586" s="23"/>
      <c r="TT586" s="35"/>
      <c r="TU586" s="35"/>
      <c r="TV586" s="35"/>
      <c r="TW586" s="21">
        <f t="shared" si="1425"/>
        <v>0</v>
      </c>
      <c r="TX586" s="21">
        <f t="shared" si="1426"/>
        <v>0</v>
      </c>
      <c r="TY586" s="21">
        <f t="shared" si="1427"/>
        <v>0</v>
      </c>
      <c r="TZ586" s="35"/>
      <c r="UA586" s="35"/>
      <c r="UB586" s="35"/>
      <c r="UC586" s="21">
        <f t="shared" si="1428"/>
        <v>11521.02</v>
      </c>
      <c r="UD586" s="21">
        <f t="shared" si="1429"/>
        <v>9986.16</v>
      </c>
      <c r="UE586" s="21">
        <f t="shared" si="1430"/>
        <v>9353.99</v>
      </c>
      <c r="UF586" s="35"/>
      <c r="UG586" s="35"/>
      <c r="UH586" s="35"/>
      <c r="UI586" s="21">
        <f t="shared" si="1238"/>
        <v>0</v>
      </c>
      <c r="UJ586" s="21">
        <f t="shared" si="1238"/>
        <v>0</v>
      </c>
      <c r="UK586" s="21">
        <f t="shared" si="1238"/>
        <v>0</v>
      </c>
      <c r="UL586" s="23">
        <v>3</v>
      </c>
      <c r="UM586" s="23">
        <v>4</v>
      </c>
      <c r="UN586" s="23">
        <v>4</v>
      </c>
      <c r="UO586" s="35"/>
      <c r="UP586" s="35"/>
      <c r="UQ586" s="35"/>
      <c r="UR586" s="21">
        <f t="shared" si="1431"/>
        <v>63326.31</v>
      </c>
      <c r="US586" s="21">
        <f t="shared" si="1432"/>
        <v>84435.08</v>
      </c>
      <c r="UT586" s="21">
        <f t="shared" si="1433"/>
        <v>84435.08</v>
      </c>
      <c r="UU586" s="35"/>
      <c r="UV586" s="35"/>
      <c r="UW586" s="35"/>
      <c r="UX586" s="21">
        <f t="shared" si="1434"/>
        <v>11026.51</v>
      </c>
      <c r="UY586" s="21">
        <f t="shared" si="1435"/>
        <v>9884.31</v>
      </c>
      <c r="UZ586" s="21">
        <f t="shared" si="1436"/>
        <v>9174.5400000000009</v>
      </c>
      <c r="VA586" s="35"/>
      <c r="VB586" s="35"/>
      <c r="VC586" s="35"/>
      <c r="VD586" s="21">
        <f t="shared" si="1239"/>
        <v>33079.53</v>
      </c>
      <c r="VE586" s="21">
        <f t="shared" si="1239"/>
        <v>39537.24</v>
      </c>
      <c r="VF586" s="21">
        <f t="shared" si="1239"/>
        <v>36698.160000000003</v>
      </c>
      <c r="VG586" s="23"/>
      <c r="VH586" s="23"/>
      <c r="VI586" s="23"/>
      <c r="VJ586" s="35"/>
      <c r="VK586" s="35"/>
      <c r="VL586" s="35"/>
      <c r="VM586" s="21">
        <f t="shared" si="1437"/>
        <v>0</v>
      </c>
      <c r="VN586" s="21">
        <f t="shared" si="1438"/>
        <v>0</v>
      </c>
      <c r="VO586" s="21">
        <f t="shared" si="1439"/>
        <v>0</v>
      </c>
      <c r="VP586" s="35"/>
      <c r="VQ586" s="35"/>
      <c r="VR586" s="35"/>
      <c r="VS586" s="21">
        <f t="shared" si="1440"/>
        <v>0</v>
      </c>
      <c r="VT586" s="21">
        <f t="shared" si="1441"/>
        <v>0</v>
      </c>
      <c r="VU586" s="21">
        <f t="shared" si="1442"/>
        <v>0</v>
      </c>
      <c r="VV586" s="35"/>
      <c r="VW586" s="35"/>
      <c r="VX586" s="35"/>
      <c r="VY586" s="21">
        <f t="shared" si="1240"/>
        <v>0</v>
      </c>
      <c r="VZ586" s="21">
        <f t="shared" si="1240"/>
        <v>0</v>
      </c>
      <c r="WA586" s="21">
        <f t="shared" si="1240"/>
        <v>0</v>
      </c>
      <c r="WB586" s="23"/>
      <c r="WC586" s="23"/>
      <c r="WD586" s="23"/>
      <c r="WE586" s="35"/>
      <c r="WF586" s="35"/>
      <c r="WG586" s="35"/>
      <c r="WH586" s="21">
        <f t="shared" si="1443"/>
        <v>0</v>
      </c>
      <c r="WI586" s="21">
        <f t="shared" si="1444"/>
        <v>0</v>
      </c>
      <c r="WJ586" s="21">
        <f t="shared" si="1445"/>
        <v>0</v>
      </c>
      <c r="WK586" s="35"/>
      <c r="WL586" s="35"/>
      <c r="WM586" s="35"/>
      <c r="WN586" s="21">
        <f t="shared" si="1446"/>
        <v>9091.82</v>
      </c>
      <c r="WO586" s="21">
        <f t="shared" si="1447"/>
        <v>8035.12</v>
      </c>
      <c r="WP586" s="21">
        <f t="shared" si="1448"/>
        <v>7614.69</v>
      </c>
      <c r="WQ586" s="35"/>
      <c r="WR586" s="35"/>
      <c r="WS586" s="35"/>
      <c r="WT586" s="21">
        <f t="shared" si="1241"/>
        <v>0</v>
      </c>
      <c r="WU586" s="21">
        <f t="shared" si="1241"/>
        <v>0</v>
      </c>
      <c r="WV586" s="21">
        <f t="shared" si="1241"/>
        <v>0</v>
      </c>
      <c r="WW586" s="23"/>
      <c r="WX586" s="23"/>
      <c r="WY586" s="23"/>
      <c r="WZ586" s="35"/>
      <c r="XA586" s="35"/>
      <c r="XB586" s="35"/>
      <c r="XC586" s="21">
        <f t="shared" si="1449"/>
        <v>0</v>
      </c>
      <c r="XD586" s="21">
        <f t="shared" si="1450"/>
        <v>0</v>
      </c>
      <c r="XE586" s="21">
        <f t="shared" si="1451"/>
        <v>0</v>
      </c>
      <c r="XF586" s="35"/>
      <c r="XG586" s="35"/>
      <c r="XH586" s="35"/>
      <c r="XI586" s="21">
        <f t="shared" si="1452"/>
        <v>8448.81</v>
      </c>
      <c r="XJ586" s="21">
        <f t="shared" si="1453"/>
        <v>7817.82</v>
      </c>
      <c r="XK586" s="21">
        <f t="shared" si="1454"/>
        <v>7339.96</v>
      </c>
      <c r="XL586" s="35"/>
      <c r="XM586" s="35"/>
      <c r="XN586" s="35"/>
      <c r="XO586" s="21">
        <f t="shared" si="1242"/>
        <v>0</v>
      </c>
      <c r="XP586" s="21">
        <f t="shared" si="1242"/>
        <v>0</v>
      </c>
      <c r="XQ586" s="21">
        <f t="shared" si="1242"/>
        <v>0</v>
      </c>
      <c r="XR586" s="23">
        <v>1</v>
      </c>
      <c r="XS586" s="23">
        <v>1</v>
      </c>
      <c r="XT586" s="23">
        <v>1</v>
      </c>
      <c r="XU586" s="35"/>
      <c r="XV586" s="35"/>
      <c r="XW586" s="35"/>
      <c r="XX586" s="21">
        <f t="shared" si="1455"/>
        <v>21108.77</v>
      </c>
      <c r="XY586" s="21">
        <f t="shared" si="1456"/>
        <v>21108.77</v>
      </c>
      <c r="XZ586" s="21">
        <f t="shared" si="1457"/>
        <v>21108.77</v>
      </c>
      <c r="YA586" s="35"/>
      <c r="YB586" s="35"/>
      <c r="YC586" s="35"/>
      <c r="YD586" s="21">
        <f t="shared" si="1458"/>
        <v>7383.23</v>
      </c>
      <c r="YE586" s="21">
        <f t="shared" si="1459"/>
        <v>7108.45</v>
      </c>
      <c r="YF586" s="21">
        <f t="shared" si="1460"/>
        <v>6670.33</v>
      </c>
      <c r="YG586" s="35"/>
      <c r="YH586" s="35"/>
      <c r="YI586" s="35"/>
      <c r="YJ586" s="21">
        <f t="shared" si="1243"/>
        <v>7383.23</v>
      </c>
      <c r="YK586" s="21">
        <f t="shared" si="1243"/>
        <v>7108.45</v>
      </c>
      <c r="YL586" s="21">
        <f t="shared" si="1243"/>
        <v>6670.33</v>
      </c>
      <c r="YM586" s="23">
        <v>1</v>
      </c>
      <c r="YN586" s="23"/>
      <c r="YO586" s="23"/>
      <c r="YP586" s="35"/>
      <c r="YQ586" s="35"/>
      <c r="YR586" s="35"/>
      <c r="YS586" s="21">
        <f t="shared" si="1461"/>
        <v>21108.77</v>
      </c>
      <c r="YT586" s="21">
        <f t="shared" si="1462"/>
        <v>0</v>
      </c>
      <c r="YU586" s="21">
        <f t="shared" si="1463"/>
        <v>0</v>
      </c>
      <c r="YV586" s="35"/>
      <c r="YW586" s="35"/>
      <c r="YX586" s="35"/>
      <c r="YY586" s="21">
        <f t="shared" si="1464"/>
        <v>9134.32</v>
      </c>
      <c r="YZ586" s="21">
        <f t="shared" si="1465"/>
        <v>8272.27</v>
      </c>
      <c r="ZA586" s="21">
        <f t="shared" si="1466"/>
        <v>7726.33</v>
      </c>
      <c r="ZB586" s="35"/>
      <c r="ZC586" s="35"/>
      <c r="ZD586" s="35"/>
      <c r="ZE586" s="21">
        <f t="shared" si="1244"/>
        <v>9134.32</v>
      </c>
      <c r="ZF586" s="21">
        <f t="shared" si="1244"/>
        <v>0</v>
      </c>
      <c r="ZG586" s="21">
        <f t="shared" si="1244"/>
        <v>0</v>
      </c>
      <c r="ZH586" s="23"/>
      <c r="ZI586" s="23"/>
      <c r="ZJ586" s="23"/>
      <c r="ZK586" s="35"/>
      <c r="ZL586" s="35"/>
      <c r="ZM586" s="35"/>
      <c r="ZN586" s="21">
        <f t="shared" si="1467"/>
        <v>0</v>
      </c>
      <c r="ZO586" s="21">
        <f t="shared" si="1468"/>
        <v>0</v>
      </c>
      <c r="ZP586" s="21">
        <f t="shared" si="1469"/>
        <v>0</v>
      </c>
      <c r="ZQ586" s="35"/>
      <c r="ZR586" s="35"/>
      <c r="ZS586" s="35"/>
      <c r="ZT586" s="21">
        <f t="shared" si="1470"/>
        <v>12871.55</v>
      </c>
      <c r="ZU586" s="21">
        <f t="shared" si="1471"/>
        <v>7269.23</v>
      </c>
      <c r="ZV586" s="21">
        <f t="shared" si="1472"/>
        <v>6776.77</v>
      </c>
      <c r="ZW586" s="35"/>
      <c r="ZX586" s="35"/>
      <c r="ZY586" s="35"/>
      <c r="ZZ586" s="21">
        <f t="shared" si="1245"/>
        <v>0</v>
      </c>
      <c r="AAA586" s="21">
        <f t="shared" si="1245"/>
        <v>0</v>
      </c>
      <c r="AAB586" s="21">
        <f t="shared" si="1245"/>
        <v>0</v>
      </c>
      <c r="AAC586" s="23">
        <v>1</v>
      </c>
      <c r="AAD586" s="23">
        <v>1</v>
      </c>
      <c r="AAE586" s="23">
        <v>1</v>
      </c>
      <c r="AAF586" s="35"/>
      <c r="AAG586" s="35"/>
      <c r="AAH586" s="35"/>
      <c r="AAI586" s="21">
        <f t="shared" si="1473"/>
        <v>21108.77</v>
      </c>
      <c r="AAJ586" s="21">
        <f t="shared" si="1474"/>
        <v>21108.77</v>
      </c>
      <c r="AAK586" s="21">
        <f t="shared" si="1475"/>
        <v>21108.77</v>
      </c>
      <c r="AAL586" s="35"/>
      <c r="AAM586" s="35"/>
      <c r="AAN586" s="35"/>
      <c r="AAO586" s="21">
        <f t="shared" si="1476"/>
        <v>10322.57</v>
      </c>
      <c r="AAP586" s="21">
        <f t="shared" si="1477"/>
        <v>9909.81</v>
      </c>
      <c r="AAQ586" s="21">
        <f t="shared" si="1478"/>
        <v>9275.76</v>
      </c>
      <c r="AAR586" s="35"/>
      <c r="AAS586" s="35"/>
      <c r="AAT586" s="35"/>
      <c r="AAU586" s="21">
        <f t="shared" si="1246"/>
        <v>10322.57</v>
      </c>
      <c r="AAV586" s="21">
        <f t="shared" si="1246"/>
        <v>9909.81</v>
      </c>
      <c r="AAW586" s="21">
        <f t="shared" si="1246"/>
        <v>9275.76</v>
      </c>
      <c r="AAX586" s="23">
        <v>4</v>
      </c>
      <c r="AAY586" s="23">
        <v>6</v>
      </c>
      <c r="AAZ586" s="23">
        <v>6</v>
      </c>
      <c r="ABA586" s="35"/>
      <c r="ABB586" s="35"/>
      <c r="ABC586" s="35"/>
      <c r="ABD586" s="21">
        <f t="shared" si="1479"/>
        <v>84435.08</v>
      </c>
      <c r="ABE586" s="21">
        <f t="shared" si="1480"/>
        <v>126652.62</v>
      </c>
      <c r="ABF586" s="21">
        <f t="shared" si="1481"/>
        <v>126652.62</v>
      </c>
      <c r="ABG586" s="35"/>
      <c r="ABH586" s="35"/>
      <c r="ABI586" s="35"/>
      <c r="ABJ586" s="21">
        <f t="shared" si="1482"/>
        <v>6968.74</v>
      </c>
      <c r="ABK586" s="21">
        <f t="shared" si="1483"/>
        <v>6138.54</v>
      </c>
      <c r="ABL586" s="21">
        <f t="shared" si="1484"/>
        <v>5696.97</v>
      </c>
      <c r="ABM586" s="35"/>
      <c r="ABN586" s="35"/>
      <c r="ABO586" s="35"/>
      <c r="ABP586" s="21">
        <f t="shared" si="1247"/>
        <v>27874.959999999999</v>
      </c>
      <c r="ABQ586" s="21">
        <f t="shared" si="1247"/>
        <v>36831.24</v>
      </c>
      <c r="ABR586" s="21">
        <f t="shared" si="1247"/>
        <v>34181.82</v>
      </c>
      <c r="ABS586" s="23">
        <v>4</v>
      </c>
      <c r="ABT586" s="23">
        <v>3</v>
      </c>
      <c r="ABU586" s="23">
        <v>3</v>
      </c>
      <c r="ABV586" s="35"/>
      <c r="ABW586" s="35"/>
      <c r="ABX586" s="35"/>
      <c r="ABY586" s="21">
        <f t="shared" si="1485"/>
        <v>84435.08</v>
      </c>
      <c r="ABZ586" s="21">
        <f t="shared" si="1486"/>
        <v>63326.31</v>
      </c>
      <c r="ACA586" s="21">
        <f t="shared" si="1487"/>
        <v>63326.31</v>
      </c>
      <c r="ACB586" s="35"/>
      <c r="ACC586" s="35"/>
      <c r="ACD586" s="35"/>
      <c r="ACE586" s="21">
        <f t="shared" si="1488"/>
        <v>7987.54</v>
      </c>
      <c r="ACF586" s="21">
        <f t="shared" si="1489"/>
        <v>7346.73</v>
      </c>
      <c r="ACG586" s="21">
        <f t="shared" si="1490"/>
        <v>6947.62</v>
      </c>
      <c r="ACH586" s="35"/>
      <c r="ACI586" s="35"/>
      <c r="ACJ586" s="35"/>
      <c r="ACK586" s="21">
        <f t="shared" si="1248"/>
        <v>31950.16</v>
      </c>
      <c r="ACL586" s="21">
        <f t="shared" si="1248"/>
        <v>22040.19</v>
      </c>
      <c r="ACM586" s="21">
        <f t="shared" si="1248"/>
        <v>20842.86</v>
      </c>
      <c r="ACN586" s="23">
        <v>2</v>
      </c>
      <c r="ACO586" s="23">
        <v>2</v>
      </c>
      <c r="ACP586" s="23">
        <v>2</v>
      </c>
      <c r="ACQ586" s="35"/>
      <c r="ACR586" s="35"/>
      <c r="ACS586" s="35"/>
      <c r="ACT586" s="21">
        <f t="shared" si="1491"/>
        <v>42217.54</v>
      </c>
      <c r="ACU586" s="21">
        <f t="shared" si="1492"/>
        <v>42217.54</v>
      </c>
      <c r="ACV586" s="21">
        <f t="shared" si="1493"/>
        <v>42217.54</v>
      </c>
      <c r="ACW586" s="35"/>
      <c r="ACX586" s="35"/>
      <c r="ACY586" s="35"/>
      <c r="ACZ586" s="21">
        <f t="shared" si="1494"/>
        <v>8606.4</v>
      </c>
      <c r="ADA586" s="21">
        <f t="shared" si="1495"/>
        <v>7992.03</v>
      </c>
      <c r="ADB586" s="21">
        <f t="shared" si="1496"/>
        <v>7540.31</v>
      </c>
      <c r="ADC586" s="35"/>
      <c r="ADD586" s="35"/>
      <c r="ADE586" s="35"/>
      <c r="ADF586" s="21">
        <f t="shared" si="1249"/>
        <v>17212.8</v>
      </c>
      <c r="ADG586" s="21">
        <f t="shared" si="1249"/>
        <v>15984.06</v>
      </c>
      <c r="ADH586" s="21">
        <f t="shared" si="1249"/>
        <v>15080.62</v>
      </c>
      <c r="ADI586" s="109">
        <v>1</v>
      </c>
      <c r="ADJ586" s="109">
        <v>2</v>
      </c>
      <c r="ADK586" s="109">
        <v>2</v>
      </c>
      <c r="ADL586" s="35"/>
      <c r="ADM586" s="35"/>
      <c r="ADN586" s="35"/>
      <c r="ADO586" s="21">
        <f t="shared" si="1497"/>
        <v>21108.77</v>
      </c>
      <c r="ADP586" s="21">
        <f t="shared" si="1498"/>
        <v>42217.54</v>
      </c>
      <c r="ADQ586" s="21">
        <f t="shared" si="1499"/>
        <v>42217.54</v>
      </c>
      <c r="ADR586" s="35"/>
      <c r="ADS586" s="35"/>
      <c r="ADT586" s="35"/>
      <c r="ADU586" s="21">
        <f t="shared" si="1500"/>
        <v>7084.5</v>
      </c>
      <c r="ADV586" s="21">
        <f t="shared" si="1501"/>
        <v>7312.4</v>
      </c>
      <c r="ADW586" s="21">
        <f t="shared" si="1502"/>
        <v>6834.57</v>
      </c>
      <c r="ADX586" s="35"/>
      <c r="ADY586" s="35"/>
      <c r="ADZ586" s="35"/>
      <c r="AEA586" s="21">
        <f t="shared" si="1250"/>
        <v>7084.5</v>
      </c>
      <c r="AEB586" s="21">
        <f t="shared" si="1250"/>
        <v>14624.8</v>
      </c>
      <c r="AEC586" s="21">
        <f t="shared" si="1250"/>
        <v>13669.14</v>
      </c>
      <c r="AED586" s="23">
        <v>27</v>
      </c>
      <c r="AEE586" s="23">
        <v>23</v>
      </c>
      <c r="AEF586" s="23">
        <v>23</v>
      </c>
      <c r="AEG586" s="35"/>
      <c r="AEH586" s="35"/>
      <c r="AEI586" s="35"/>
      <c r="AEJ586" s="21">
        <f t="shared" si="1503"/>
        <v>569936.79</v>
      </c>
      <c r="AEK586" s="21">
        <f t="shared" si="1504"/>
        <v>485501.71</v>
      </c>
      <c r="AEL586" s="21">
        <f t="shared" si="1505"/>
        <v>485501.71</v>
      </c>
      <c r="AEM586" s="35"/>
      <c r="AEN586" s="35"/>
      <c r="AEO586" s="35"/>
      <c r="AEP586" s="21">
        <f t="shared" si="1506"/>
        <v>8822.26</v>
      </c>
      <c r="AEQ586" s="21">
        <f t="shared" si="1507"/>
        <v>8629.61</v>
      </c>
      <c r="AER586" s="21">
        <f t="shared" si="1508"/>
        <v>8153.01</v>
      </c>
      <c r="AES586" s="35"/>
      <c r="AET586" s="35"/>
      <c r="AEU586" s="35"/>
      <c r="AEV586" s="21">
        <f t="shared" si="1251"/>
        <v>238201.02</v>
      </c>
      <c r="AEW586" s="21">
        <f t="shared" si="1251"/>
        <v>198481.03</v>
      </c>
      <c r="AEX586" s="21">
        <f t="shared" si="1251"/>
        <v>187519.23</v>
      </c>
      <c r="AEY586" s="23"/>
      <c r="AEZ586" s="23"/>
      <c r="AFA586" s="23"/>
      <c r="AFB586" s="35"/>
      <c r="AFC586" s="35"/>
      <c r="AFD586" s="35"/>
      <c r="AFE586" s="21">
        <f t="shared" si="1509"/>
        <v>0</v>
      </c>
      <c r="AFF586" s="21">
        <f t="shared" si="1510"/>
        <v>0</v>
      </c>
      <c r="AFG586" s="21">
        <f t="shared" si="1511"/>
        <v>0</v>
      </c>
      <c r="AFH586" s="35"/>
      <c r="AFI586" s="35"/>
      <c r="AFJ586" s="35"/>
      <c r="AFK586" s="21">
        <f t="shared" si="1512"/>
        <v>9810.77</v>
      </c>
      <c r="AFL586" s="21">
        <f t="shared" si="1513"/>
        <v>8968.7099999999991</v>
      </c>
      <c r="AFM586" s="21">
        <f t="shared" si="1514"/>
        <v>8456.66</v>
      </c>
      <c r="AFN586" s="35"/>
      <c r="AFO586" s="35"/>
      <c r="AFP586" s="35"/>
      <c r="AFQ586" s="21">
        <f t="shared" si="1252"/>
        <v>0</v>
      </c>
      <c r="AFR586" s="21">
        <f t="shared" si="1252"/>
        <v>0</v>
      </c>
      <c r="AFS586" s="21">
        <f t="shared" si="1252"/>
        <v>0</v>
      </c>
      <c r="AFT586" s="23"/>
      <c r="AFU586" s="23"/>
      <c r="AFV586" s="23"/>
      <c r="AFW586" s="35"/>
      <c r="AFX586" s="35"/>
      <c r="AFY586" s="35"/>
      <c r="AFZ586" s="21">
        <f t="shared" si="1515"/>
        <v>0</v>
      </c>
      <c r="AGA586" s="21">
        <f t="shared" si="1516"/>
        <v>0</v>
      </c>
      <c r="AGB586" s="21">
        <f t="shared" si="1517"/>
        <v>0</v>
      </c>
      <c r="AGC586" s="35"/>
      <c r="AGD586" s="35"/>
      <c r="AGE586" s="35"/>
      <c r="AGF586" s="21">
        <f t="shared" si="1518"/>
        <v>10368.56</v>
      </c>
      <c r="AGG586" s="21">
        <f t="shared" si="1519"/>
        <v>9243.9699999999993</v>
      </c>
      <c r="AGH586" s="21">
        <f t="shared" si="1520"/>
        <v>8722.5</v>
      </c>
      <c r="AGI586" s="35"/>
      <c r="AGJ586" s="35"/>
      <c r="AGK586" s="35"/>
      <c r="AGL586" s="21">
        <f t="shared" si="1253"/>
        <v>0</v>
      </c>
      <c r="AGM586" s="21">
        <f t="shared" si="1253"/>
        <v>0</v>
      </c>
      <c r="AGN586" s="21">
        <f t="shared" si="1253"/>
        <v>0</v>
      </c>
      <c r="AGO586" s="23"/>
      <c r="AGP586" s="23"/>
      <c r="AGQ586" s="23"/>
      <c r="AGR586" s="35"/>
      <c r="AGS586" s="35"/>
      <c r="AGT586" s="35"/>
      <c r="AGU586" s="21">
        <f t="shared" si="1521"/>
        <v>0</v>
      </c>
      <c r="AGV586" s="21">
        <f t="shared" si="1522"/>
        <v>0</v>
      </c>
      <c r="AGW586" s="21">
        <f t="shared" si="1523"/>
        <v>0</v>
      </c>
      <c r="AGX586" s="35"/>
      <c r="AGY586" s="35"/>
      <c r="AGZ586" s="35"/>
      <c r="AHA586" s="21">
        <f t="shared" si="1524"/>
        <v>15553.28</v>
      </c>
      <c r="AHB586" s="21">
        <f t="shared" si="1525"/>
        <v>13782.13</v>
      </c>
      <c r="AHC586" s="21">
        <f t="shared" si="1526"/>
        <v>12977.95</v>
      </c>
      <c r="AHD586" s="35"/>
      <c r="AHE586" s="35"/>
      <c r="AHF586" s="35"/>
      <c r="AHG586" s="21">
        <f t="shared" si="1254"/>
        <v>0</v>
      </c>
      <c r="AHH586" s="21">
        <f t="shared" si="1254"/>
        <v>0</v>
      </c>
      <c r="AHI586" s="21">
        <f t="shared" si="1254"/>
        <v>0</v>
      </c>
      <c r="AHJ586" s="23">
        <v>2</v>
      </c>
      <c r="AHK586" s="23">
        <v>1</v>
      </c>
      <c r="AHL586" s="23">
        <v>1</v>
      </c>
      <c r="AHM586" s="35"/>
      <c r="AHN586" s="35"/>
      <c r="AHO586" s="35"/>
      <c r="AHP586" s="21">
        <f t="shared" si="1527"/>
        <v>42217.54</v>
      </c>
      <c r="AHQ586" s="21">
        <f t="shared" si="1528"/>
        <v>21108.77</v>
      </c>
      <c r="AHR586" s="21">
        <f t="shared" si="1529"/>
        <v>21108.77</v>
      </c>
      <c r="AHS586" s="35"/>
      <c r="AHT586" s="35"/>
      <c r="AHU586" s="35"/>
      <c r="AHV586" s="21">
        <f t="shared" si="1530"/>
        <v>9558.33</v>
      </c>
      <c r="AHW586" s="21">
        <f t="shared" si="1531"/>
        <v>8482.2800000000007</v>
      </c>
      <c r="AHX586" s="21">
        <f t="shared" si="1532"/>
        <v>7960.05</v>
      </c>
      <c r="AHY586" s="35"/>
      <c r="AHZ586" s="35"/>
      <c r="AIA586" s="35"/>
      <c r="AIB586" s="21">
        <f t="shared" si="1255"/>
        <v>19116.66</v>
      </c>
      <c r="AIC586" s="21">
        <f t="shared" si="1255"/>
        <v>8482.2800000000007</v>
      </c>
      <c r="AID586" s="21">
        <f t="shared" si="1255"/>
        <v>7960.05</v>
      </c>
      <c r="AIE586" s="23"/>
      <c r="AIF586" s="23"/>
      <c r="AIG586" s="23"/>
      <c r="AIH586" s="35"/>
      <c r="AII586" s="35"/>
      <c r="AIJ586" s="35"/>
      <c r="AIK586" s="21">
        <f t="shared" si="1533"/>
        <v>0</v>
      </c>
      <c r="AIL586" s="21">
        <f t="shared" si="1534"/>
        <v>0</v>
      </c>
      <c r="AIM586" s="21">
        <f t="shared" si="1535"/>
        <v>0</v>
      </c>
      <c r="AIN586" s="35"/>
      <c r="AIO586" s="35"/>
      <c r="AIP586" s="35"/>
      <c r="AIQ586" s="21">
        <f t="shared" si="1536"/>
        <v>0</v>
      </c>
      <c r="AIR586" s="21">
        <f t="shared" si="1537"/>
        <v>0</v>
      </c>
      <c r="AIS586" s="21">
        <f t="shared" si="1538"/>
        <v>0</v>
      </c>
      <c r="AIT586" s="35"/>
      <c r="AIU586" s="35"/>
      <c r="AIV586" s="35"/>
      <c r="AIW586" s="21">
        <f t="shared" si="1256"/>
        <v>0</v>
      </c>
      <c r="AIX586" s="21">
        <f t="shared" si="1256"/>
        <v>0</v>
      </c>
      <c r="AIY586" s="21">
        <f t="shared" si="1256"/>
        <v>0</v>
      </c>
      <c r="AIZ586" s="23"/>
      <c r="AJA586" s="23"/>
      <c r="AJB586" s="23"/>
      <c r="AJC586" s="35"/>
      <c r="AJD586" s="35"/>
      <c r="AJE586" s="35"/>
      <c r="AJF586" s="21">
        <f t="shared" si="1539"/>
        <v>0</v>
      </c>
      <c r="AJG586" s="21">
        <f t="shared" si="1540"/>
        <v>0</v>
      </c>
      <c r="AJH586" s="21">
        <f t="shared" si="1541"/>
        <v>0</v>
      </c>
      <c r="AJI586" s="35"/>
      <c r="AJJ586" s="35"/>
      <c r="AJK586" s="35"/>
      <c r="AJL586" s="21">
        <f t="shared" si="1542"/>
        <v>9411.52</v>
      </c>
      <c r="AJM586" s="21">
        <f t="shared" si="1543"/>
        <v>8748.27</v>
      </c>
      <c r="AJN586" s="21">
        <f t="shared" si="1544"/>
        <v>8264.74</v>
      </c>
      <c r="AJO586" s="35"/>
      <c r="AJP586" s="35"/>
      <c r="AJQ586" s="35"/>
      <c r="AJR586" s="21">
        <f t="shared" si="1257"/>
        <v>0</v>
      </c>
      <c r="AJS586" s="21">
        <f t="shared" si="1257"/>
        <v>0</v>
      </c>
      <c r="AJT586" s="21">
        <f t="shared" si="1257"/>
        <v>0</v>
      </c>
      <c r="AJU586" s="23"/>
      <c r="AJV586" s="23"/>
      <c r="AJW586" s="23"/>
      <c r="AJX586" s="35"/>
      <c r="AJY586" s="35"/>
      <c r="AJZ586" s="35"/>
      <c r="AKA586" s="21">
        <f t="shared" si="1545"/>
        <v>0</v>
      </c>
      <c r="AKB586" s="21">
        <f t="shared" si="1546"/>
        <v>0</v>
      </c>
      <c r="AKC586" s="21">
        <f t="shared" si="1547"/>
        <v>0</v>
      </c>
      <c r="AKD586" s="35"/>
      <c r="AKE586" s="35"/>
      <c r="AKF586" s="35"/>
      <c r="AKG586" s="21">
        <f t="shared" si="1548"/>
        <v>9597.73</v>
      </c>
      <c r="AKH586" s="21">
        <f t="shared" si="1549"/>
        <v>8555.2900000000009</v>
      </c>
      <c r="AKI586" s="21">
        <f t="shared" si="1550"/>
        <v>8078.54</v>
      </c>
      <c r="AKJ586" s="35"/>
      <c r="AKK586" s="35"/>
      <c r="AKL586" s="35"/>
      <c r="AKM586" s="21">
        <f t="shared" si="1258"/>
        <v>0</v>
      </c>
      <c r="AKN586" s="21">
        <f t="shared" si="1258"/>
        <v>0</v>
      </c>
      <c r="AKO586" s="21">
        <f t="shared" si="1258"/>
        <v>0</v>
      </c>
      <c r="AKP586" s="23"/>
      <c r="AKQ586" s="23"/>
      <c r="AKR586" s="23"/>
      <c r="AKS586" s="35"/>
      <c r="AKT586" s="35"/>
      <c r="AKU586" s="35"/>
      <c r="AKV586" s="21">
        <f t="shared" si="1551"/>
        <v>0</v>
      </c>
      <c r="AKW586" s="21">
        <f t="shared" si="1552"/>
        <v>0</v>
      </c>
      <c r="AKX586" s="21">
        <f t="shared" si="1553"/>
        <v>0</v>
      </c>
      <c r="AKY586" s="35"/>
      <c r="AKZ586" s="35"/>
      <c r="ALA586" s="35"/>
      <c r="ALB586" s="21">
        <f t="shared" si="1554"/>
        <v>10230.19</v>
      </c>
      <c r="ALC586" s="21">
        <f t="shared" si="1555"/>
        <v>9040.8799999999992</v>
      </c>
      <c r="ALD586" s="21">
        <f t="shared" si="1556"/>
        <v>8430.7900000000009</v>
      </c>
      <c r="ALE586" s="35"/>
      <c r="ALF586" s="35"/>
      <c r="ALG586" s="35"/>
      <c r="ALH586" s="21">
        <f t="shared" si="1259"/>
        <v>0</v>
      </c>
      <c r="ALI586" s="21">
        <f t="shared" si="1259"/>
        <v>0</v>
      </c>
      <c r="ALJ586" s="21">
        <f t="shared" si="1259"/>
        <v>0</v>
      </c>
      <c r="ALK586" s="23"/>
      <c r="ALL586" s="23"/>
      <c r="ALM586" s="23"/>
      <c r="ALN586" s="35"/>
      <c r="ALO586" s="35"/>
      <c r="ALP586" s="35"/>
      <c r="ALQ586" s="21">
        <f t="shared" si="1557"/>
        <v>0</v>
      </c>
      <c r="ALR586" s="21">
        <f t="shared" si="1558"/>
        <v>0</v>
      </c>
      <c r="ALS586" s="21">
        <f t="shared" si="1559"/>
        <v>0</v>
      </c>
      <c r="ALT586" s="35"/>
      <c r="ALU586" s="35"/>
      <c r="ALV586" s="35"/>
      <c r="ALW586" s="21">
        <f t="shared" si="1560"/>
        <v>11736.39</v>
      </c>
      <c r="ALX586" s="21">
        <f t="shared" si="1561"/>
        <v>9748.1200000000008</v>
      </c>
      <c r="ALY586" s="21">
        <f t="shared" si="1562"/>
        <v>9078.08</v>
      </c>
      <c r="ALZ586" s="35"/>
      <c r="AMA586" s="35"/>
      <c r="AMB586" s="35"/>
      <c r="AMC586" s="21">
        <f t="shared" si="1260"/>
        <v>0</v>
      </c>
      <c r="AMD586" s="21">
        <f t="shared" si="1260"/>
        <v>0</v>
      </c>
      <c r="AME586" s="21">
        <f t="shared" si="1260"/>
        <v>0</v>
      </c>
      <c r="AMF586" s="23">
        <v>1</v>
      </c>
      <c r="AMG586" s="23">
        <v>1</v>
      </c>
      <c r="AMH586" s="23">
        <v>1</v>
      </c>
      <c r="AMI586" s="35"/>
      <c r="AMJ586" s="35"/>
      <c r="AMK586" s="35"/>
      <c r="AML586" s="21">
        <f t="shared" si="1563"/>
        <v>21108.77</v>
      </c>
      <c r="AMM586" s="21">
        <f t="shared" si="1564"/>
        <v>21108.77</v>
      </c>
      <c r="AMN586" s="21">
        <f t="shared" si="1565"/>
        <v>21108.77</v>
      </c>
      <c r="AMO586" s="35"/>
      <c r="AMP586" s="35"/>
      <c r="AMQ586" s="35"/>
      <c r="AMR586" s="21">
        <f t="shared" si="1566"/>
        <v>9275.2900000000009</v>
      </c>
      <c r="AMS586" s="21">
        <f t="shared" si="1567"/>
        <v>8238</v>
      </c>
      <c r="AMT586" s="21">
        <f t="shared" si="1568"/>
        <v>7694.08</v>
      </c>
      <c r="AMU586" s="35"/>
      <c r="AMV586" s="35"/>
      <c r="AMW586" s="35"/>
      <c r="AMX586" s="21">
        <f t="shared" si="1261"/>
        <v>9275.2900000000009</v>
      </c>
      <c r="AMY586" s="21">
        <f t="shared" si="1261"/>
        <v>8238</v>
      </c>
      <c r="AMZ586" s="21">
        <f t="shared" si="1261"/>
        <v>7694.08</v>
      </c>
      <c r="ANA586" s="23"/>
      <c r="ANB586" s="23"/>
      <c r="ANC586" s="23"/>
      <c r="AND586" s="35"/>
      <c r="ANE586" s="35"/>
      <c r="ANF586" s="35"/>
      <c r="ANG586" s="21">
        <f t="shared" si="1569"/>
        <v>0</v>
      </c>
      <c r="ANH586" s="21">
        <f t="shared" si="1570"/>
        <v>0</v>
      </c>
      <c r="ANI586" s="21">
        <f t="shared" si="1571"/>
        <v>0</v>
      </c>
      <c r="ANJ586" s="35"/>
      <c r="ANK586" s="35"/>
      <c r="ANL586" s="35"/>
      <c r="ANM586" s="21">
        <f t="shared" si="1572"/>
        <v>16387.14</v>
      </c>
      <c r="ANN586" s="21">
        <f t="shared" si="1573"/>
        <v>21249</v>
      </c>
      <c r="ANO586" s="21">
        <f t="shared" si="1574"/>
        <v>20422.57</v>
      </c>
      <c r="ANP586" s="35"/>
      <c r="ANQ586" s="35"/>
      <c r="ANR586" s="35"/>
      <c r="ANS586" s="21">
        <f t="shared" si="1262"/>
        <v>0</v>
      </c>
      <c r="ANT586" s="21">
        <f t="shared" si="1262"/>
        <v>0</v>
      </c>
      <c r="ANU586" s="21">
        <f t="shared" si="1262"/>
        <v>0</v>
      </c>
      <c r="ANV586" s="23">
        <v>6</v>
      </c>
      <c r="ANW586" s="23">
        <v>6</v>
      </c>
      <c r="ANX586" s="23">
        <v>6</v>
      </c>
      <c r="ANY586" s="35"/>
      <c r="ANZ586" s="35"/>
      <c r="AOA586" s="35"/>
      <c r="AOB586" s="21">
        <f t="shared" si="1575"/>
        <v>126652.62</v>
      </c>
      <c r="AOC586" s="21">
        <f t="shared" si="1576"/>
        <v>126652.62</v>
      </c>
      <c r="AOD586" s="21">
        <f t="shared" si="1577"/>
        <v>126652.62</v>
      </c>
      <c r="AOE586" s="35"/>
      <c r="AOF586" s="35"/>
      <c r="AOG586" s="35"/>
      <c r="AOH586" s="21">
        <f t="shared" si="1578"/>
        <v>7636.15</v>
      </c>
      <c r="AOI586" s="21">
        <f t="shared" si="1579"/>
        <v>8480.35</v>
      </c>
      <c r="AOJ586" s="21">
        <f t="shared" si="1580"/>
        <v>7930.14</v>
      </c>
      <c r="AOK586" s="35"/>
      <c r="AOL586" s="35"/>
      <c r="AOM586" s="35"/>
      <c r="AON586" s="21">
        <f t="shared" si="1263"/>
        <v>45816.9</v>
      </c>
      <c r="AOO586" s="21">
        <f t="shared" si="1263"/>
        <v>50882.1</v>
      </c>
      <c r="AOP586" s="21">
        <f t="shared" si="1263"/>
        <v>47580.84</v>
      </c>
      <c r="AOQ586" s="23">
        <v>1</v>
      </c>
      <c r="AOR586" s="23"/>
      <c r="AOS586" s="23"/>
      <c r="AOT586" s="35"/>
      <c r="AOU586" s="35"/>
      <c r="AOV586" s="35"/>
      <c r="AOW586" s="21">
        <f t="shared" si="1581"/>
        <v>21108.77</v>
      </c>
      <c r="AOX586" s="21">
        <f t="shared" si="1582"/>
        <v>0</v>
      </c>
      <c r="AOY586" s="21">
        <f t="shared" si="1583"/>
        <v>0</v>
      </c>
      <c r="AOZ586" s="35"/>
      <c r="APA586" s="35"/>
      <c r="APB586" s="35"/>
      <c r="APC586" s="21">
        <f t="shared" si="1584"/>
        <v>11088.07</v>
      </c>
      <c r="APD586" s="21">
        <f t="shared" si="1585"/>
        <v>9514.86</v>
      </c>
      <c r="APE586" s="21">
        <f t="shared" si="1586"/>
        <v>8819.2900000000009</v>
      </c>
      <c r="APF586" s="35"/>
      <c r="APG586" s="35"/>
      <c r="APH586" s="35"/>
      <c r="API586" s="21">
        <f t="shared" si="1264"/>
        <v>11088.07</v>
      </c>
      <c r="APJ586" s="21">
        <f t="shared" si="1264"/>
        <v>0</v>
      </c>
      <c r="APK586" s="21">
        <f t="shared" si="1264"/>
        <v>0</v>
      </c>
      <c r="APL586" s="23">
        <v>2</v>
      </c>
      <c r="APM586" s="23"/>
      <c r="APN586" s="23"/>
      <c r="APO586" s="35"/>
      <c r="APP586" s="35"/>
      <c r="APQ586" s="35"/>
      <c r="APR586" s="21">
        <f t="shared" si="1587"/>
        <v>42217.54</v>
      </c>
      <c r="APS586" s="21">
        <f t="shared" si="1588"/>
        <v>0</v>
      </c>
      <c r="APT586" s="21">
        <f t="shared" si="1589"/>
        <v>0</v>
      </c>
      <c r="APU586" s="35"/>
      <c r="APV586" s="35"/>
      <c r="APW586" s="35"/>
      <c r="APX586" s="21">
        <f t="shared" si="1590"/>
        <v>9696.7900000000009</v>
      </c>
      <c r="APY586" s="21">
        <f t="shared" si="1591"/>
        <v>8528.24</v>
      </c>
      <c r="APZ586" s="21">
        <f t="shared" si="1592"/>
        <v>7976.99</v>
      </c>
      <c r="AQA586" s="35"/>
      <c r="AQB586" s="35"/>
      <c r="AQC586" s="35"/>
      <c r="AQD586" s="21">
        <f t="shared" si="1265"/>
        <v>19393.580000000002</v>
      </c>
      <c r="AQE586" s="21">
        <f t="shared" si="1265"/>
        <v>0</v>
      </c>
      <c r="AQF586" s="21">
        <f t="shared" si="1265"/>
        <v>0</v>
      </c>
      <c r="AQG586" s="23">
        <v>3</v>
      </c>
      <c r="AQH586" s="23">
        <v>3</v>
      </c>
      <c r="AQI586" s="23">
        <v>3</v>
      </c>
      <c r="AQJ586" s="35"/>
      <c r="AQK586" s="35"/>
      <c r="AQL586" s="35"/>
      <c r="AQM586" s="21">
        <f t="shared" si="1593"/>
        <v>63326.31</v>
      </c>
      <c r="AQN586" s="21">
        <f t="shared" si="1594"/>
        <v>63326.31</v>
      </c>
      <c r="AQO586" s="21">
        <f t="shared" si="1595"/>
        <v>63326.31</v>
      </c>
      <c r="AQP586" s="35"/>
      <c r="AQQ586" s="35"/>
      <c r="AQR586" s="35"/>
      <c r="AQS586" s="21">
        <f t="shared" si="1596"/>
        <v>7780.41</v>
      </c>
      <c r="AQT586" s="21">
        <f t="shared" si="1597"/>
        <v>7994.08</v>
      </c>
      <c r="AQU586" s="21">
        <f t="shared" si="1598"/>
        <v>7545.88</v>
      </c>
      <c r="AQV586" s="35"/>
      <c r="AQW586" s="35"/>
      <c r="AQX586" s="35"/>
      <c r="AQY586" s="21">
        <f t="shared" si="1266"/>
        <v>23341.23</v>
      </c>
      <c r="AQZ586" s="21">
        <f t="shared" si="1266"/>
        <v>23982.240000000002</v>
      </c>
      <c r="ARA586" s="21">
        <f t="shared" si="1266"/>
        <v>22637.64</v>
      </c>
      <c r="ARB586" s="23">
        <v>1</v>
      </c>
      <c r="ARC586" s="23">
        <v>1</v>
      </c>
      <c r="ARD586" s="23">
        <v>1</v>
      </c>
      <c r="ARE586" s="35"/>
      <c r="ARF586" s="35"/>
      <c r="ARG586" s="35"/>
      <c r="ARH586" s="21">
        <f t="shared" si="1599"/>
        <v>21108.77</v>
      </c>
      <c r="ARI586" s="21">
        <f t="shared" si="1600"/>
        <v>21108.77</v>
      </c>
      <c r="ARJ586" s="21">
        <f t="shared" si="1601"/>
        <v>21108.77</v>
      </c>
      <c r="ARK586" s="35"/>
      <c r="ARL586" s="35"/>
      <c r="ARM586" s="35"/>
      <c r="ARN586" s="21">
        <f t="shared" si="1602"/>
        <v>10752.06</v>
      </c>
      <c r="ARO586" s="21">
        <f t="shared" si="1603"/>
        <v>7795.16</v>
      </c>
      <c r="ARP586" s="21">
        <f t="shared" si="1604"/>
        <v>7262.95</v>
      </c>
      <c r="ARQ586" s="35"/>
      <c r="ARR586" s="35"/>
      <c r="ARS586" s="35"/>
      <c r="ART586" s="21">
        <f t="shared" si="1267"/>
        <v>10752.06</v>
      </c>
      <c r="ARU586" s="21">
        <f t="shared" si="1267"/>
        <v>7795.16</v>
      </c>
      <c r="ARV586" s="21">
        <f t="shared" si="1267"/>
        <v>7262.95</v>
      </c>
      <c r="ARW586" s="23">
        <v>1</v>
      </c>
      <c r="ARX586" s="23"/>
      <c r="ARY586" s="23"/>
      <c r="ARZ586" s="35"/>
      <c r="ASA586" s="35"/>
      <c r="ASB586" s="35"/>
      <c r="ASC586" s="21">
        <f t="shared" si="1605"/>
        <v>21108.77</v>
      </c>
      <c r="ASD586" s="21">
        <f t="shared" si="1606"/>
        <v>0</v>
      </c>
      <c r="ASE586" s="21">
        <f t="shared" si="1607"/>
        <v>0</v>
      </c>
      <c r="ASF586" s="35"/>
      <c r="ASG586" s="35"/>
      <c r="ASH586" s="35"/>
      <c r="ASI586" s="21">
        <f t="shared" si="1608"/>
        <v>8183.6</v>
      </c>
      <c r="ASJ586" s="21">
        <f t="shared" si="1609"/>
        <v>8812.81</v>
      </c>
      <c r="ASK586" s="21">
        <f t="shared" si="1610"/>
        <v>8146.3</v>
      </c>
      <c r="ASL586" s="35"/>
      <c r="ASM586" s="35"/>
      <c r="ASN586" s="35"/>
      <c r="ASO586" s="21">
        <f t="shared" si="1268"/>
        <v>8183.6</v>
      </c>
      <c r="ASP586" s="21">
        <f t="shared" si="1268"/>
        <v>0</v>
      </c>
      <c r="ASQ586" s="21">
        <f t="shared" si="1268"/>
        <v>0</v>
      </c>
      <c r="ASR586" s="23"/>
      <c r="ASS586" s="23">
        <v>1</v>
      </c>
      <c r="AST586" s="23">
        <v>1</v>
      </c>
      <c r="ASU586" s="35"/>
      <c r="ASV586" s="35"/>
      <c r="ASW586" s="35"/>
      <c r="ASX586" s="21">
        <f t="shared" si="1611"/>
        <v>0</v>
      </c>
      <c r="ASY586" s="21">
        <f t="shared" si="1612"/>
        <v>21108.77</v>
      </c>
      <c r="ASZ586" s="21">
        <f t="shared" si="1613"/>
        <v>21108.77</v>
      </c>
      <c r="ATA586" s="35"/>
      <c r="ATB586" s="35"/>
      <c r="ATC586" s="35"/>
      <c r="ATD586" s="21">
        <f t="shared" si="1614"/>
        <v>8437.6</v>
      </c>
      <c r="ATE586" s="21">
        <f t="shared" si="1615"/>
        <v>7524.2</v>
      </c>
      <c r="ATF586" s="21">
        <f t="shared" si="1616"/>
        <v>7024.21</v>
      </c>
      <c r="ATG586" s="35"/>
      <c r="ATH586" s="35"/>
      <c r="ATI586" s="35"/>
      <c r="ATJ586" s="21">
        <f t="shared" si="1269"/>
        <v>0</v>
      </c>
      <c r="ATK586" s="21">
        <f t="shared" si="1269"/>
        <v>7524.2</v>
      </c>
      <c r="ATL586" s="21">
        <f t="shared" si="1269"/>
        <v>7024.21</v>
      </c>
      <c r="ATM586" s="23">
        <v>2</v>
      </c>
      <c r="ATN586" s="23"/>
      <c r="ATO586" s="23"/>
      <c r="ATP586" s="35"/>
      <c r="ATQ586" s="35"/>
      <c r="ATR586" s="35"/>
      <c r="ATS586" s="21">
        <f t="shared" si="1617"/>
        <v>42217.54</v>
      </c>
      <c r="ATT586" s="21">
        <f t="shared" si="1618"/>
        <v>0</v>
      </c>
      <c r="ATU586" s="21">
        <f t="shared" si="1619"/>
        <v>0</v>
      </c>
      <c r="ATV586" s="35"/>
      <c r="ATW586" s="35"/>
      <c r="ATX586" s="35"/>
      <c r="ATY586" s="21">
        <f t="shared" si="1620"/>
        <v>8949.2000000000007</v>
      </c>
      <c r="ATZ586" s="21">
        <f t="shared" si="1621"/>
        <v>8522.33</v>
      </c>
      <c r="AUA586" s="21">
        <f t="shared" si="1622"/>
        <v>7879.92</v>
      </c>
      <c r="AUB586" s="35"/>
      <c r="AUC586" s="35"/>
      <c r="AUD586" s="35"/>
      <c r="AUE586" s="21">
        <f t="shared" si="1270"/>
        <v>17898.400000000001</v>
      </c>
      <c r="AUF586" s="21">
        <f t="shared" si="1270"/>
        <v>0</v>
      </c>
      <c r="AUG586" s="21">
        <f t="shared" si="1270"/>
        <v>0</v>
      </c>
      <c r="AUH586" s="23"/>
      <c r="AUI586" s="23"/>
      <c r="AUJ586" s="23"/>
      <c r="AUK586" s="35"/>
      <c r="AUL586" s="35"/>
      <c r="AUM586" s="35"/>
      <c r="AUN586" s="21">
        <f t="shared" si="1623"/>
        <v>0</v>
      </c>
      <c r="AUO586" s="21">
        <f t="shared" si="1624"/>
        <v>0</v>
      </c>
      <c r="AUP586" s="21">
        <f t="shared" si="1625"/>
        <v>0</v>
      </c>
      <c r="AUQ586" s="35"/>
      <c r="AUR586" s="35"/>
      <c r="AUS586" s="35"/>
      <c r="AUT586" s="21">
        <f t="shared" si="1626"/>
        <v>8568.7099999999991</v>
      </c>
      <c r="AUU586" s="21">
        <f t="shared" si="1627"/>
        <v>8545.91</v>
      </c>
      <c r="AUV586" s="21">
        <f t="shared" si="1628"/>
        <v>7979.07</v>
      </c>
      <c r="AUW586" s="35"/>
      <c r="AUX586" s="35"/>
      <c r="AUY586" s="35"/>
      <c r="AUZ586" s="21">
        <f t="shared" si="1271"/>
        <v>0</v>
      </c>
      <c r="AVA586" s="21">
        <f t="shared" si="1271"/>
        <v>0</v>
      </c>
      <c r="AVB586" s="21">
        <f t="shared" si="1271"/>
        <v>0</v>
      </c>
      <c r="AVC586" s="41">
        <f t="shared" si="1272"/>
        <v>96</v>
      </c>
      <c r="AVD586" s="41">
        <f t="shared" si="1272"/>
        <v>84</v>
      </c>
      <c r="AVE586" s="41">
        <f t="shared" si="1272"/>
        <v>84</v>
      </c>
      <c r="AVF586" s="21">
        <f t="shared" si="1272"/>
        <v>0</v>
      </c>
      <c r="AVG586" s="21">
        <f t="shared" si="1272"/>
        <v>0</v>
      </c>
      <c r="AVH586" s="21">
        <f t="shared" si="1272"/>
        <v>0</v>
      </c>
      <c r="AVI586" s="21">
        <f t="shared" si="1272"/>
        <v>2026441.92</v>
      </c>
      <c r="AVJ586" s="21">
        <f t="shared" si="1272"/>
        <v>1773136.68</v>
      </c>
      <c r="AVK586" s="21">
        <f t="shared" si="1272"/>
        <v>1773136.68</v>
      </c>
      <c r="AVL586" s="35"/>
      <c r="AVM586" s="35"/>
      <c r="AVN586" s="35"/>
      <c r="AVO586" s="21"/>
      <c r="AVP586" s="21"/>
      <c r="AVQ586" s="21"/>
      <c r="AVR586" s="21">
        <f t="shared" si="1273"/>
        <v>0</v>
      </c>
      <c r="AVS586" s="21">
        <f t="shared" si="1273"/>
        <v>0</v>
      </c>
      <c r="AVT586" s="21">
        <f t="shared" si="1273"/>
        <v>0</v>
      </c>
      <c r="AVU586" s="21">
        <f t="shared" si="1273"/>
        <v>868688.56</v>
      </c>
      <c r="AVV586" s="21">
        <f t="shared" si="1273"/>
        <v>714575.05</v>
      </c>
      <c r="AVW586" s="21">
        <f t="shared" si="1273"/>
        <v>671665.37</v>
      </c>
    </row>
    <row r="587" spans="1:1271" ht="36">
      <c r="A587" s="22" t="s">
        <v>216</v>
      </c>
      <c r="B587" s="22" t="s">
        <v>93</v>
      </c>
      <c r="C587" s="5"/>
      <c r="D587" s="113"/>
      <c r="E587" s="96"/>
      <c r="F587" s="29"/>
      <c r="G587" s="29"/>
      <c r="H587" s="29"/>
      <c r="I587" s="21">
        <f t="shared" si="1274"/>
        <v>15831.58</v>
      </c>
      <c r="J587" s="21">
        <f t="shared" si="1274"/>
        <v>15831.58</v>
      </c>
      <c r="K587" s="21">
        <f t="shared" si="1274"/>
        <v>15831.58</v>
      </c>
      <c r="L587" s="23">
        <v>26</v>
      </c>
      <c r="M587" s="23">
        <v>22</v>
      </c>
      <c r="N587" s="23">
        <v>22</v>
      </c>
      <c r="O587" s="35"/>
      <c r="P587" s="35"/>
      <c r="Q587" s="35"/>
      <c r="R587" s="21">
        <f t="shared" si="1275"/>
        <v>411621.08</v>
      </c>
      <c r="S587" s="21">
        <f t="shared" si="1276"/>
        <v>348294.76</v>
      </c>
      <c r="T587" s="21">
        <f t="shared" si="1277"/>
        <v>348294.76</v>
      </c>
      <c r="U587" s="35"/>
      <c r="V587" s="35"/>
      <c r="W587" s="35"/>
      <c r="X587" s="21">
        <f t="shared" si="1278"/>
        <v>4493.2700000000004</v>
      </c>
      <c r="Y587" s="21">
        <f t="shared" si="1279"/>
        <v>7466.22</v>
      </c>
      <c r="Z587" s="21">
        <f t="shared" si="1280"/>
        <v>6891.55</v>
      </c>
      <c r="AA587" s="35"/>
      <c r="AB587" s="35"/>
      <c r="AC587" s="35"/>
      <c r="AD587" s="21">
        <f t="shared" si="1213"/>
        <v>116825.02</v>
      </c>
      <c r="AE587" s="21">
        <f t="shared" si="1213"/>
        <v>164256.84</v>
      </c>
      <c r="AF587" s="21">
        <f t="shared" si="1213"/>
        <v>151614.1</v>
      </c>
      <c r="AG587" s="23">
        <v>124</v>
      </c>
      <c r="AH587" s="23">
        <v>80</v>
      </c>
      <c r="AI587" s="23">
        <v>80</v>
      </c>
      <c r="AJ587" s="35"/>
      <c r="AK587" s="35"/>
      <c r="AL587" s="35"/>
      <c r="AM587" s="21">
        <f t="shared" si="1281"/>
        <v>1963115.92</v>
      </c>
      <c r="AN587" s="21">
        <f t="shared" si="1282"/>
        <v>1266526.3999999999</v>
      </c>
      <c r="AO587" s="21">
        <f t="shared" si="1283"/>
        <v>1266526.3999999999</v>
      </c>
      <c r="AP587" s="35"/>
      <c r="AQ587" s="35"/>
      <c r="AR587" s="35"/>
      <c r="AS587" s="21">
        <f t="shared" si="1284"/>
        <v>6996.36</v>
      </c>
      <c r="AT587" s="21">
        <f t="shared" si="1285"/>
        <v>6951.88</v>
      </c>
      <c r="AU587" s="21">
        <f t="shared" si="1286"/>
        <v>6572.32</v>
      </c>
      <c r="AV587" s="35"/>
      <c r="AW587" s="35"/>
      <c r="AX587" s="35"/>
      <c r="AY587" s="21">
        <f t="shared" si="1214"/>
        <v>867548.64</v>
      </c>
      <c r="AZ587" s="21">
        <f t="shared" si="1214"/>
        <v>556150.4</v>
      </c>
      <c r="BA587" s="21">
        <f t="shared" si="1214"/>
        <v>525785.59999999998</v>
      </c>
      <c r="BB587" s="23">
        <v>49</v>
      </c>
      <c r="BC587" s="23">
        <v>50</v>
      </c>
      <c r="BD587" s="23">
        <v>50</v>
      </c>
      <c r="BE587" s="35"/>
      <c r="BF587" s="35"/>
      <c r="BG587" s="35"/>
      <c r="BH587" s="21">
        <f t="shared" si="1287"/>
        <v>775747.42</v>
      </c>
      <c r="BI587" s="21">
        <f t="shared" si="1288"/>
        <v>791579</v>
      </c>
      <c r="BJ587" s="21">
        <f t="shared" si="1289"/>
        <v>791579</v>
      </c>
      <c r="BK587" s="35"/>
      <c r="BL587" s="35"/>
      <c r="BM587" s="35"/>
      <c r="BN587" s="21">
        <f t="shared" si="1290"/>
        <v>5852.85</v>
      </c>
      <c r="BO587" s="21">
        <f t="shared" si="1291"/>
        <v>6829.29</v>
      </c>
      <c r="BP587" s="21">
        <f t="shared" si="1292"/>
        <v>6267.23</v>
      </c>
      <c r="BQ587" s="35"/>
      <c r="BR587" s="35"/>
      <c r="BS587" s="35"/>
      <c r="BT587" s="21">
        <f t="shared" si="1215"/>
        <v>286789.65000000002</v>
      </c>
      <c r="BU587" s="21">
        <f t="shared" si="1215"/>
        <v>341464.5</v>
      </c>
      <c r="BV587" s="21">
        <f t="shared" si="1215"/>
        <v>313361.5</v>
      </c>
      <c r="BW587" s="23"/>
      <c r="BX587" s="23"/>
      <c r="BY587" s="23"/>
      <c r="BZ587" s="35"/>
      <c r="CA587" s="35"/>
      <c r="CB587" s="35"/>
      <c r="CC587" s="21">
        <f t="shared" si="1293"/>
        <v>0</v>
      </c>
      <c r="CD587" s="21">
        <f t="shared" si="1294"/>
        <v>0</v>
      </c>
      <c r="CE587" s="21">
        <f t="shared" si="1295"/>
        <v>0</v>
      </c>
      <c r="CF587" s="35"/>
      <c r="CG587" s="35"/>
      <c r="CH587" s="35"/>
      <c r="CI587" s="21">
        <f t="shared" si="1296"/>
        <v>9174.02</v>
      </c>
      <c r="CJ587" s="21">
        <f t="shared" si="1297"/>
        <v>7766.05</v>
      </c>
      <c r="CK587" s="21">
        <f t="shared" si="1298"/>
        <v>24878.15</v>
      </c>
      <c r="CL587" s="35"/>
      <c r="CM587" s="35"/>
      <c r="CN587" s="35"/>
      <c r="CO587" s="21">
        <f t="shared" si="1216"/>
        <v>0</v>
      </c>
      <c r="CP587" s="21">
        <f t="shared" si="1216"/>
        <v>0</v>
      </c>
      <c r="CQ587" s="21">
        <f t="shared" si="1216"/>
        <v>0</v>
      </c>
      <c r="CR587" s="23">
        <v>28</v>
      </c>
      <c r="CS587" s="23">
        <v>22</v>
      </c>
      <c r="CT587" s="23">
        <v>22</v>
      </c>
      <c r="CU587" s="35"/>
      <c r="CV587" s="35"/>
      <c r="CW587" s="35"/>
      <c r="CX587" s="21">
        <f t="shared" si="1299"/>
        <v>443284.24</v>
      </c>
      <c r="CY587" s="21">
        <f t="shared" si="1300"/>
        <v>348294.76</v>
      </c>
      <c r="CZ587" s="21">
        <f t="shared" si="1301"/>
        <v>348294.76</v>
      </c>
      <c r="DA587" s="35"/>
      <c r="DB587" s="35"/>
      <c r="DC587" s="35"/>
      <c r="DD587" s="21">
        <f t="shared" si="1302"/>
        <v>8269.33</v>
      </c>
      <c r="DE587" s="21">
        <f t="shared" si="1303"/>
        <v>8089.62</v>
      </c>
      <c r="DF587" s="21">
        <f t="shared" si="1304"/>
        <v>7608.62</v>
      </c>
      <c r="DG587" s="35"/>
      <c r="DH587" s="35"/>
      <c r="DI587" s="35"/>
      <c r="DJ587" s="21">
        <f t="shared" si="1217"/>
        <v>231541.24</v>
      </c>
      <c r="DK587" s="21">
        <f t="shared" si="1217"/>
        <v>177971.64</v>
      </c>
      <c r="DL587" s="21">
        <f t="shared" si="1217"/>
        <v>167389.64000000001</v>
      </c>
      <c r="DM587" s="23">
        <v>13</v>
      </c>
      <c r="DN587" s="23">
        <v>13</v>
      </c>
      <c r="DO587" s="23">
        <v>13</v>
      </c>
      <c r="DP587" s="35"/>
      <c r="DQ587" s="35"/>
      <c r="DR587" s="35"/>
      <c r="DS587" s="21">
        <f t="shared" si="1305"/>
        <v>205810.54</v>
      </c>
      <c r="DT587" s="21">
        <f t="shared" si="1306"/>
        <v>205810.54</v>
      </c>
      <c r="DU587" s="21">
        <f t="shared" si="1307"/>
        <v>205810.54</v>
      </c>
      <c r="DV587" s="35"/>
      <c r="DW587" s="35"/>
      <c r="DX587" s="35"/>
      <c r="DY587" s="21">
        <f t="shared" si="1308"/>
        <v>8765.23</v>
      </c>
      <c r="DZ587" s="21">
        <f t="shared" si="1309"/>
        <v>8624.7800000000007</v>
      </c>
      <c r="EA587" s="21">
        <f t="shared" si="1310"/>
        <v>8172.66</v>
      </c>
      <c r="EB587" s="35"/>
      <c r="EC587" s="35"/>
      <c r="ED587" s="35"/>
      <c r="EE587" s="21">
        <f t="shared" si="1218"/>
        <v>113947.99</v>
      </c>
      <c r="EF587" s="21">
        <f t="shared" si="1218"/>
        <v>112122.14</v>
      </c>
      <c r="EG587" s="21">
        <f t="shared" si="1218"/>
        <v>106244.58</v>
      </c>
      <c r="EH587" s="109">
        <f>48-48</f>
        <v>0</v>
      </c>
      <c r="EI587" s="109">
        <f>2-2</f>
        <v>0</v>
      </c>
      <c r="EJ587" s="109">
        <f>2-2</f>
        <v>0</v>
      </c>
      <c r="EK587" s="35"/>
      <c r="EL587" s="35"/>
      <c r="EM587" s="35"/>
      <c r="EN587" s="21">
        <f t="shared" si="1311"/>
        <v>0</v>
      </c>
      <c r="EO587" s="21">
        <f t="shared" si="1312"/>
        <v>0</v>
      </c>
      <c r="EP587" s="21">
        <f t="shared" si="1313"/>
        <v>0</v>
      </c>
      <c r="EQ587" s="35"/>
      <c r="ER587" s="35"/>
      <c r="ES587" s="35"/>
      <c r="ET587" s="21">
        <f t="shared" si="1314"/>
        <v>0</v>
      </c>
      <c r="EU587" s="21">
        <f t="shared" si="1315"/>
        <v>0</v>
      </c>
      <c r="EV587" s="21">
        <f t="shared" si="1316"/>
        <v>0</v>
      </c>
      <c r="EW587" s="35"/>
      <c r="EX587" s="35"/>
      <c r="EY587" s="35"/>
      <c r="EZ587" s="21">
        <f t="shared" si="1219"/>
        <v>0</v>
      </c>
      <c r="FA587" s="21">
        <f t="shared" si="1219"/>
        <v>0</v>
      </c>
      <c r="FB587" s="21">
        <f t="shared" si="1219"/>
        <v>0</v>
      </c>
      <c r="FC587" s="23">
        <v>43</v>
      </c>
      <c r="FD587" s="23">
        <v>38</v>
      </c>
      <c r="FE587" s="23">
        <v>38</v>
      </c>
      <c r="FF587" s="35"/>
      <c r="FG587" s="35"/>
      <c r="FH587" s="35"/>
      <c r="FI587" s="21">
        <f t="shared" si="1317"/>
        <v>680757.94</v>
      </c>
      <c r="FJ587" s="21">
        <f t="shared" si="1318"/>
        <v>601600.04</v>
      </c>
      <c r="FK587" s="21">
        <f t="shared" si="1319"/>
        <v>601600.04</v>
      </c>
      <c r="FL587" s="35"/>
      <c r="FM587" s="35"/>
      <c r="FN587" s="35"/>
      <c r="FO587" s="21">
        <f t="shared" si="1320"/>
        <v>7181.39</v>
      </c>
      <c r="FP587" s="21">
        <f t="shared" si="1321"/>
        <v>6478.3</v>
      </c>
      <c r="FQ587" s="21">
        <f t="shared" si="1322"/>
        <v>6147.44</v>
      </c>
      <c r="FR587" s="35"/>
      <c r="FS587" s="35"/>
      <c r="FT587" s="35"/>
      <c r="FU587" s="21">
        <f t="shared" si="1220"/>
        <v>308799.77</v>
      </c>
      <c r="FV587" s="21">
        <f t="shared" si="1220"/>
        <v>246175.4</v>
      </c>
      <c r="FW587" s="21">
        <f t="shared" si="1220"/>
        <v>233602.72</v>
      </c>
      <c r="FX587" s="23">
        <f>34-34</f>
        <v>0</v>
      </c>
      <c r="FY587" s="23">
        <f t="shared" ref="FY587:FZ587" si="1637">34-34</f>
        <v>0</v>
      </c>
      <c r="FZ587" s="23">
        <f t="shared" si="1637"/>
        <v>0</v>
      </c>
      <c r="GA587" s="35"/>
      <c r="GB587" s="35"/>
      <c r="GC587" s="35"/>
      <c r="GD587" s="21">
        <f t="shared" si="1323"/>
        <v>0</v>
      </c>
      <c r="GE587" s="21">
        <f t="shared" si="1324"/>
        <v>0</v>
      </c>
      <c r="GF587" s="21">
        <f t="shared" si="1325"/>
        <v>0</v>
      </c>
      <c r="GG587" s="35"/>
      <c r="GH587" s="35"/>
      <c r="GI587" s="35"/>
      <c r="GJ587" s="21">
        <f t="shared" si="1326"/>
        <v>0</v>
      </c>
      <c r="GK587" s="21">
        <f t="shared" si="1327"/>
        <v>0</v>
      </c>
      <c r="GL587" s="21">
        <f t="shared" si="1328"/>
        <v>0</v>
      </c>
      <c r="GM587" s="35"/>
      <c r="GN587" s="35"/>
      <c r="GO587" s="35"/>
      <c r="GP587" s="21">
        <f t="shared" si="1221"/>
        <v>0</v>
      </c>
      <c r="GQ587" s="21">
        <f t="shared" si="1221"/>
        <v>0</v>
      </c>
      <c r="GR587" s="21">
        <f t="shared" si="1221"/>
        <v>0</v>
      </c>
      <c r="GS587" s="23">
        <v>35</v>
      </c>
      <c r="GT587" s="23">
        <v>26</v>
      </c>
      <c r="GU587" s="23">
        <v>26</v>
      </c>
      <c r="GV587" s="35"/>
      <c r="GW587" s="35"/>
      <c r="GX587" s="35"/>
      <c r="GY587" s="21">
        <f t="shared" si="1329"/>
        <v>554105.30000000005</v>
      </c>
      <c r="GZ587" s="21">
        <f t="shared" si="1330"/>
        <v>411621.08</v>
      </c>
      <c r="HA587" s="21">
        <f t="shared" si="1331"/>
        <v>411621.08</v>
      </c>
      <c r="HB587" s="35"/>
      <c r="HC587" s="35"/>
      <c r="HD587" s="35"/>
      <c r="HE587" s="21">
        <f t="shared" si="1332"/>
        <v>7576.64</v>
      </c>
      <c r="HF587" s="21">
        <f t="shared" si="1333"/>
        <v>7447.06</v>
      </c>
      <c r="HG587" s="21">
        <f t="shared" si="1334"/>
        <v>7037.65</v>
      </c>
      <c r="HH587" s="35"/>
      <c r="HI587" s="35"/>
      <c r="HJ587" s="35"/>
      <c r="HK587" s="21">
        <f t="shared" si="1222"/>
        <v>265182.40000000002</v>
      </c>
      <c r="HL587" s="21">
        <f t="shared" si="1222"/>
        <v>193623.56</v>
      </c>
      <c r="HM587" s="21">
        <f t="shared" si="1222"/>
        <v>182978.9</v>
      </c>
      <c r="HN587" s="23">
        <v>67</v>
      </c>
      <c r="HO587" s="23">
        <v>63</v>
      </c>
      <c r="HP587" s="23">
        <v>63</v>
      </c>
      <c r="HQ587" s="35"/>
      <c r="HR587" s="35"/>
      <c r="HS587" s="35"/>
      <c r="HT587" s="21">
        <f t="shared" si="1335"/>
        <v>1060715.8600000001</v>
      </c>
      <c r="HU587" s="21">
        <f t="shared" si="1336"/>
        <v>997389.54</v>
      </c>
      <c r="HV587" s="21">
        <f t="shared" si="1337"/>
        <v>997389.54</v>
      </c>
      <c r="HW587" s="35"/>
      <c r="HX587" s="35"/>
      <c r="HY587" s="35"/>
      <c r="HZ587" s="21">
        <f t="shared" si="1338"/>
        <v>9020.7000000000007</v>
      </c>
      <c r="IA587" s="21">
        <f t="shared" si="1339"/>
        <v>7237.74</v>
      </c>
      <c r="IB587" s="21">
        <f t="shared" si="1340"/>
        <v>6757.18</v>
      </c>
      <c r="IC587" s="35"/>
      <c r="ID587" s="35"/>
      <c r="IE587" s="35"/>
      <c r="IF587" s="21">
        <f t="shared" si="1223"/>
        <v>604386.9</v>
      </c>
      <c r="IG587" s="21">
        <f t="shared" si="1223"/>
        <v>455977.62</v>
      </c>
      <c r="IH587" s="21">
        <f t="shared" si="1223"/>
        <v>425702.34</v>
      </c>
      <c r="II587" s="23">
        <v>39</v>
      </c>
      <c r="IJ587" s="23">
        <v>31</v>
      </c>
      <c r="IK587" s="23">
        <v>31</v>
      </c>
      <c r="IL587" s="35"/>
      <c r="IM587" s="35"/>
      <c r="IN587" s="35"/>
      <c r="IO587" s="21">
        <f t="shared" si="1341"/>
        <v>617431.62</v>
      </c>
      <c r="IP587" s="21">
        <f t="shared" si="1342"/>
        <v>490778.98</v>
      </c>
      <c r="IQ587" s="21">
        <f t="shared" si="1343"/>
        <v>490778.98</v>
      </c>
      <c r="IR587" s="35"/>
      <c r="IS587" s="35"/>
      <c r="IT587" s="35"/>
      <c r="IU587" s="21">
        <f t="shared" si="1344"/>
        <v>7829.27</v>
      </c>
      <c r="IV587" s="21">
        <f t="shared" si="1345"/>
        <v>6745.56</v>
      </c>
      <c r="IW587" s="21">
        <f t="shared" si="1346"/>
        <v>6286.59</v>
      </c>
      <c r="IX587" s="35"/>
      <c r="IY587" s="35"/>
      <c r="IZ587" s="35"/>
      <c r="JA587" s="21">
        <f t="shared" si="1224"/>
        <v>305341.53000000003</v>
      </c>
      <c r="JB587" s="21">
        <f t="shared" si="1224"/>
        <v>209112.36</v>
      </c>
      <c r="JC587" s="21">
        <f t="shared" si="1224"/>
        <v>194884.29</v>
      </c>
      <c r="JD587" s="23">
        <v>50</v>
      </c>
      <c r="JE587" s="23">
        <v>12</v>
      </c>
      <c r="JF587" s="23">
        <v>12</v>
      </c>
      <c r="JG587" s="35"/>
      <c r="JH587" s="35"/>
      <c r="JI587" s="35"/>
      <c r="JJ587" s="21">
        <f t="shared" si="1347"/>
        <v>791579</v>
      </c>
      <c r="JK587" s="21">
        <f t="shared" si="1348"/>
        <v>189978.96</v>
      </c>
      <c r="JL587" s="21">
        <f t="shared" si="1349"/>
        <v>189978.96</v>
      </c>
      <c r="JM587" s="35"/>
      <c r="JN587" s="35"/>
      <c r="JO587" s="35"/>
      <c r="JP587" s="21">
        <f t="shared" si="1350"/>
        <v>10703.7</v>
      </c>
      <c r="JQ587" s="21">
        <f t="shared" si="1351"/>
        <v>9457.34</v>
      </c>
      <c r="JR587" s="21">
        <f t="shared" si="1352"/>
        <v>9086.1</v>
      </c>
      <c r="JS587" s="35"/>
      <c r="JT587" s="35"/>
      <c r="JU587" s="35"/>
      <c r="JV587" s="21">
        <f t="shared" si="1225"/>
        <v>535185</v>
      </c>
      <c r="JW587" s="21">
        <f t="shared" si="1225"/>
        <v>113488.08</v>
      </c>
      <c r="JX587" s="21">
        <f t="shared" si="1225"/>
        <v>109033.2</v>
      </c>
      <c r="JY587" s="23">
        <v>36</v>
      </c>
      <c r="JZ587" s="23">
        <v>37</v>
      </c>
      <c r="KA587" s="23">
        <v>37</v>
      </c>
      <c r="KB587" s="35"/>
      <c r="KC587" s="35"/>
      <c r="KD587" s="35"/>
      <c r="KE587" s="21">
        <f t="shared" si="1353"/>
        <v>569936.88</v>
      </c>
      <c r="KF587" s="21">
        <f t="shared" si="1354"/>
        <v>585768.46</v>
      </c>
      <c r="KG587" s="21">
        <f t="shared" si="1355"/>
        <v>585768.46</v>
      </c>
      <c r="KH587" s="35"/>
      <c r="KI587" s="35"/>
      <c r="KJ587" s="35"/>
      <c r="KK587" s="21">
        <f t="shared" si="1356"/>
        <v>7520.89</v>
      </c>
      <c r="KL587" s="21">
        <f t="shared" si="1357"/>
        <v>6476.27</v>
      </c>
      <c r="KM587" s="21">
        <f t="shared" si="1358"/>
        <v>6054.3</v>
      </c>
      <c r="KN587" s="35"/>
      <c r="KO587" s="35"/>
      <c r="KP587" s="35"/>
      <c r="KQ587" s="21">
        <f t="shared" si="1226"/>
        <v>270752.03999999998</v>
      </c>
      <c r="KR587" s="21">
        <f t="shared" si="1226"/>
        <v>239621.99</v>
      </c>
      <c r="KS587" s="21">
        <f t="shared" si="1226"/>
        <v>224009.1</v>
      </c>
      <c r="KT587" s="23">
        <v>62</v>
      </c>
      <c r="KU587" s="23">
        <v>55</v>
      </c>
      <c r="KV587" s="23">
        <v>55</v>
      </c>
      <c r="KW587" s="35"/>
      <c r="KX587" s="35"/>
      <c r="KY587" s="35"/>
      <c r="KZ587" s="21">
        <f t="shared" si="1359"/>
        <v>981557.96</v>
      </c>
      <c r="LA587" s="21">
        <f t="shared" si="1360"/>
        <v>870736.9</v>
      </c>
      <c r="LB587" s="21">
        <f t="shared" si="1361"/>
        <v>870736.9</v>
      </c>
      <c r="LC587" s="35"/>
      <c r="LD587" s="35"/>
      <c r="LE587" s="35"/>
      <c r="LF587" s="21">
        <f t="shared" si="1362"/>
        <v>6827.53</v>
      </c>
      <c r="LG587" s="21">
        <f t="shared" si="1363"/>
        <v>5865.94</v>
      </c>
      <c r="LH587" s="21">
        <f t="shared" si="1364"/>
        <v>5555.93</v>
      </c>
      <c r="LI587" s="35"/>
      <c r="LJ587" s="35"/>
      <c r="LK587" s="35"/>
      <c r="LL587" s="21">
        <f t="shared" si="1227"/>
        <v>423306.86</v>
      </c>
      <c r="LM587" s="21">
        <f t="shared" si="1227"/>
        <v>322626.7</v>
      </c>
      <c r="LN587" s="21">
        <f t="shared" si="1227"/>
        <v>305576.15000000002</v>
      </c>
      <c r="LO587" s="23">
        <v>18</v>
      </c>
      <c r="LP587" s="23">
        <v>21</v>
      </c>
      <c r="LQ587" s="23">
        <v>21</v>
      </c>
      <c r="LR587" s="35"/>
      <c r="LS587" s="35"/>
      <c r="LT587" s="35"/>
      <c r="LU587" s="21">
        <f t="shared" si="1365"/>
        <v>284968.44</v>
      </c>
      <c r="LV587" s="21">
        <f t="shared" si="1366"/>
        <v>332463.18</v>
      </c>
      <c r="LW587" s="21">
        <f t="shared" si="1367"/>
        <v>332463.18</v>
      </c>
      <c r="LX587" s="35"/>
      <c r="LY587" s="35"/>
      <c r="LZ587" s="35"/>
      <c r="MA587" s="21">
        <f t="shared" si="1368"/>
        <v>9026.9</v>
      </c>
      <c r="MB587" s="21">
        <f t="shared" si="1369"/>
        <v>8219.58</v>
      </c>
      <c r="MC587" s="21">
        <f t="shared" si="1370"/>
        <v>7814.41</v>
      </c>
      <c r="MD587" s="35"/>
      <c r="ME587" s="35"/>
      <c r="MF587" s="35"/>
      <c r="MG587" s="21">
        <f t="shared" si="1228"/>
        <v>162484.20000000001</v>
      </c>
      <c r="MH587" s="21">
        <f t="shared" si="1228"/>
        <v>172611.18</v>
      </c>
      <c r="MI587" s="21">
        <f t="shared" si="1228"/>
        <v>164102.60999999999</v>
      </c>
      <c r="MJ587" s="23">
        <v>28</v>
      </c>
      <c r="MK587" s="23">
        <v>37</v>
      </c>
      <c r="ML587" s="23">
        <v>37</v>
      </c>
      <c r="MM587" s="35"/>
      <c r="MN587" s="35"/>
      <c r="MO587" s="35"/>
      <c r="MP587" s="21">
        <f t="shared" si="1371"/>
        <v>443284.24</v>
      </c>
      <c r="MQ587" s="21">
        <f t="shared" si="1372"/>
        <v>585768.46</v>
      </c>
      <c r="MR587" s="21">
        <f t="shared" si="1373"/>
        <v>585768.46</v>
      </c>
      <c r="MS587" s="35"/>
      <c r="MT587" s="35"/>
      <c r="MU587" s="35"/>
      <c r="MV587" s="21">
        <f t="shared" si="1374"/>
        <v>10536.61</v>
      </c>
      <c r="MW587" s="21">
        <f t="shared" si="1375"/>
        <v>9322.06</v>
      </c>
      <c r="MX587" s="21">
        <f t="shared" si="1376"/>
        <v>8686.31</v>
      </c>
      <c r="MY587" s="35"/>
      <c r="MZ587" s="35"/>
      <c r="NA587" s="35"/>
      <c r="NB587" s="21">
        <f t="shared" si="1229"/>
        <v>295025.08</v>
      </c>
      <c r="NC587" s="21">
        <f t="shared" si="1229"/>
        <v>344916.22</v>
      </c>
      <c r="ND587" s="21">
        <f t="shared" si="1229"/>
        <v>321393.46999999997</v>
      </c>
      <c r="NE587" s="23">
        <v>57</v>
      </c>
      <c r="NF587" s="23">
        <v>46</v>
      </c>
      <c r="NG587" s="23">
        <v>46</v>
      </c>
      <c r="NH587" s="35"/>
      <c r="NI587" s="35"/>
      <c r="NJ587" s="35"/>
      <c r="NK587" s="21">
        <f t="shared" si="1377"/>
        <v>902400.06</v>
      </c>
      <c r="NL587" s="21">
        <f t="shared" si="1378"/>
        <v>728252.68</v>
      </c>
      <c r="NM587" s="21">
        <f t="shared" si="1379"/>
        <v>728252.68</v>
      </c>
      <c r="NN587" s="35"/>
      <c r="NO587" s="35"/>
      <c r="NP587" s="35"/>
      <c r="NQ587" s="21">
        <f t="shared" si="1380"/>
        <v>5473.67</v>
      </c>
      <c r="NR587" s="21">
        <f t="shared" si="1381"/>
        <v>5947.41</v>
      </c>
      <c r="NS587" s="21">
        <f t="shared" si="1382"/>
        <v>5583.29</v>
      </c>
      <c r="NT587" s="35"/>
      <c r="NU587" s="35"/>
      <c r="NV587" s="35"/>
      <c r="NW587" s="21">
        <f t="shared" si="1230"/>
        <v>311999.19</v>
      </c>
      <c r="NX587" s="21">
        <f t="shared" si="1230"/>
        <v>273580.86</v>
      </c>
      <c r="NY587" s="21">
        <f t="shared" si="1230"/>
        <v>256831.34</v>
      </c>
      <c r="NZ587" s="23">
        <v>29</v>
      </c>
      <c r="OA587" s="23">
        <v>30</v>
      </c>
      <c r="OB587" s="23">
        <v>30</v>
      </c>
      <c r="OC587" s="35"/>
      <c r="OD587" s="35"/>
      <c r="OE587" s="35"/>
      <c r="OF587" s="21">
        <f t="shared" si="1383"/>
        <v>459115.82</v>
      </c>
      <c r="OG587" s="21">
        <f t="shared" si="1384"/>
        <v>474947.4</v>
      </c>
      <c r="OH587" s="21">
        <f t="shared" si="1385"/>
        <v>474947.4</v>
      </c>
      <c r="OI587" s="35"/>
      <c r="OJ587" s="35"/>
      <c r="OK587" s="35"/>
      <c r="OL587" s="21">
        <f t="shared" si="1386"/>
        <v>9573.2199999999993</v>
      </c>
      <c r="OM587" s="21">
        <f t="shared" si="1387"/>
        <v>8720.2800000000007</v>
      </c>
      <c r="ON587" s="21">
        <f t="shared" si="1388"/>
        <v>8257.4500000000007</v>
      </c>
      <c r="OO587" s="35"/>
      <c r="OP587" s="35"/>
      <c r="OQ587" s="35"/>
      <c r="OR587" s="21">
        <f t="shared" si="1231"/>
        <v>277623.38</v>
      </c>
      <c r="OS587" s="21">
        <f t="shared" si="1231"/>
        <v>261608.4</v>
      </c>
      <c r="OT587" s="21">
        <f t="shared" si="1231"/>
        <v>247723.5</v>
      </c>
      <c r="OU587" s="23">
        <v>93</v>
      </c>
      <c r="OV587" s="23">
        <v>19</v>
      </c>
      <c r="OW587" s="23">
        <v>19</v>
      </c>
      <c r="OX587" s="35"/>
      <c r="OY587" s="35"/>
      <c r="OZ587" s="35"/>
      <c r="PA587" s="21">
        <f t="shared" si="1389"/>
        <v>1472336.94</v>
      </c>
      <c r="PB587" s="21">
        <f t="shared" si="1390"/>
        <v>300800.02</v>
      </c>
      <c r="PC587" s="21">
        <f t="shared" si="1391"/>
        <v>300800.02</v>
      </c>
      <c r="PD587" s="35"/>
      <c r="PE587" s="35"/>
      <c r="PF587" s="35"/>
      <c r="PG587" s="21">
        <f t="shared" si="1392"/>
        <v>7589.04</v>
      </c>
      <c r="PH587" s="21">
        <f t="shared" si="1393"/>
        <v>6817.07</v>
      </c>
      <c r="PI587" s="21">
        <f t="shared" si="1394"/>
        <v>6475.1</v>
      </c>
      <c r="PJ587" s="35"/>
      <c r="PK587" s="35"/>
      <c r="PL587" s="35"/>
      <c r="PM587" s="21">
        <f t="shared" si="1232"/>
        <v>705780.72</v>
      </c>
      <c r="PN587" s="21">
        <f t="shared" si="1232"/>
        <v>129524.33</v>
      </c>
      <c r="PO587" s="21">
        <f t="shared" si="1232"/>
        <v>123026.9</v>
      </c>
      <c r="PP587" s="23">
        <v>27</v>
      </c>
      <c r="PQ587" s="23">
        <v>25</v>
      </c>
      <c r="PR587" s="23">
        <v>25</v>
      </c>
      <c r="PS587" s="35"/>
      <c r="PT587" s="35"/>
      <c r="PU587" s="35"/>
      <c r="PV587" s="21">
        <f t="shared" si="1395"/>
        <v>427452.66</v>
      </c>
      <c r="PW587" s="21">
        <f t="shared" si="1396"/>
        <v>395789.5</v>
      </c>
      <c r="PX587" s="21">
        <f t="shared" si="1397"/>
        <v>395789.5</v>
      </c>
      <c r="PY587" s="35"/>
      <c r="PZ587" s="35"/>
      <c r="QA587" s="35"/>
      <c r="QB587" s="21">
        <f t="shared" si="1398"/>
        <v>8663.94</v>
      </c>
      <c r="QC587" s="21">
        <f t="shared" si="1399"/>
        <v>7851.68</v>
      </c>
      <c r="QD587" s="21">
        <f t="shared" si="1400"/>
        <v>7425.58</v>
      </c>
      <c r="QE587" s="35"/>
      <c r="QF587" s="35"/>
      <c r="QG587" s="35"/>
      <c r="QH587" s="21">
        <f t="shared" si="1233"/>
        <v>233926.38</v>
      </c>
      <c r="QI587" s="21">
        <f t="shared" si="1233"/>
        <v>196292</v>
      </c>
      <c r="QJ587" s="21">
        <f t="shared" si="1233"/>
        <v>185639.5</v>
      </c>
      <c r="QK587" s="23">
        <v>55</v>
      </c>
      <c r="QL587" s="23">
        <v>53</v>
      </c>
      <c r="QM587" s="23">
        <v>53</v>
      </c>
      <c r="QN587" s="35"/>
      <c r="QO587" s="35"/>
      <c r="QP587" s="35"/>
      <c r="QQ587" s="21">
        <f t="shared" si="1401"/>
        <v>870736.9</v>
      </c>
      <c r="QR587" s="21">
        <f t="shared" si="1402"/>
        <v>839073.74</v>
      </c>
      <c r="QS587" s="21">
        <f t="shared" si="1403"/>
        <v>839073.74</v>
      </c>
      <c r="QT587" s="35"/>
      <c r="QU587" s="35"/>
      <c r="QV587" s="35"/>
      <c r="QW587" s="21">
        <f t="shared" si="1404"/>
        <v>7477.4</v>
      </c>
      <c r="QX587" s="21">
        <f t="shared" si="1405"/>
        <v>7326.84</v>
      </c>
      <c r="QY587" s="21">
        <f t="shared" si="1406"/>
        <v>6821.95</v>
      </c>
      <c r="QZ587" s="35"/>
      <c r="RA587" s="35"/>
      <c r="RB587" s="35"/>
      <c r="RC587" s="21">
        <f t="shared" si="1234"/>
        <v>411257</v>
      </c>
      <c r="RD587" s="21">
        <f t="shared" si="1234"/>
        <v>388322.52</v>
      </c>
      <c r="RE587" s="21">
        <f t="shared" si="1234"/>
        <v>361563.35</v>
      </c>
      <c r="RF587" s="23">
        <v>93</v>
      </c>
      <c r="RG587" s="23">
        <v>86</v>
      </c>
      <c r="RH587" s="23">
        <v>86</v>
      </c>
      <c r="RI587" s="35"/>
      <c r="RJ587" s="35"/>
      <c r="RK587" s="35"/>
      <c r="RL587" s="21">
        <f t="shared" si="1407"/>
        <v>1472336.94</v>
      </c>
      <c r="RM587" s="21">
        <f t="shared" si="1408"/>
        <v>1361515.88</v>
      </c>
      <c r="RN587" s="21">
        <f t="shared" si="1409"/>
        <v>1361515.88</v>
      </c>
      <c r="RO587" s="35"/>
      <c r="RP587" s="35"/>
      <c r="RQ587" s="35"/>
      <c r="RR587" s="21">
        <f t="shared" si="1410"/>
        <v>5101.54</v>
      </c>
      <c r="RS587" s="21">
        <f t="shared" si="1411"/>
        <v>5418.94</v>
      </c>
      <c r="RT587" s="21">
        <f t="shared" si="1412"/>
        <v>5037.08</v>
      </c>
      <c r="RU587" s="35"/>
      <c r="RV587" s="35"/>
      <c r="RW587" s="35"/>
      <c r="RX587" s="21">
        <f t="shared" si="1235"/>
        <v>474443.22</v>
      </c>
      <c r="RY587" s="21">
        <f t="shared" si="1235"/>
        <v>466028.84</v>
      </c>
      <c r="RZ587" s="21">
        <f t="shared" si="1235"/>
        <v>433188.88</v>
      </c>
      <c r="SA587" s="23">
        <v>60</v>
      </c>
      <c r="SB587" s="23">
        <v>22</v>
      </c>
      <c r="SC587" s="23">
        <v>22</v>
      </c>
      <c r="SD587" s="35"/>
      <c r="SE587" s="35"/>
      <c r="SF587" s="35"/>
      <c r="SG587" s="21">
        <f t="shared" si="1413"/>
        <v>949894.8</v>
      </c>
      <c r="SH587" s="21">
        <f t="shared" si="1414"/>
        <v>348294.76</v>
      </c>
      <c r="SI587" s="21">
        <f t="shared" si="1415"/>
        <v>348294.76</v>
      </c>
      <c r="SJ587" s="35"/>
      <c r="SK587" s="35"/>
      <c r="SL587" s="35"/>
      <c r="SM587" s="21">
        <f t="shared" si="1416"/>
        <v>7871.57</v>
      </c>
      <c r="SN587" s="21">
        <f t="shared" si="1417"/>
        <v>6676.48</v>
      </c>
      <c r="SO587" s="21">
        <f t="shared" si="1418"/>
        <v>6259.66</v>
      </c>
      <c r="SP587" s="35"/>
      <c r="SQ587" s="35"/>
      <c r="SR587" s="35"/>
      <c r="SS587" s="21">
        <f t="shared" si="1236"/>
        <v>472294.2</v>
      </c>
      <c r="ST587" s="21">
        <f t="shared" si="1236"/>
        <v>146882.56</v>
      </c>
      <c r="SU587" s="21">
        <f t="shared" si="1236"/>
        <v>137712.51999999999</v>
      </c>
      <c r="SV587" s="23">
        <v>15</v>
      </c>
      <c r="SW587" s="23">
        <v>22</v>
      </c>
      <c r="SX587" s="23">
        <v>22</v>
      </c>
      <c r="SY587" s="35"/>
      <c r="SZ587" s="35"/>
      <c r="TA587" s="35"/>
      <c r="TB587" s="21">
        <f t="shared" si="1419"/>
        <v>237473.7</v>
      </c>
      <c r="TC587" s="21">
        <f t="shared" si="1420"/>
        <v>348294.76</v>
      </c>
      <c r="TD587" s="21">
        <f t="shared" si="1421"/>
        <v>348294.76</v>
      </c>
      <c r="TE587" s="35"/>
      <c r="TF587" s="35"/>
      <c r="TG587" s="35"/>
      <c r="TH587" s="21">
        <f t="shared" si="1422"/>
        <v>8417.6</v>
      </c>
      <c r="TI587" s="21">
        <f t="shared" si="1423"/>
        <v>7071.66</v>
      </c>
      <c r="TJ587" s="21">
        <f t="shared" si="1424"/>
        <v>6692.91</v>
      </c>
      <c r="TK587" s="35"/>
      <c r="TL587" s="35"/>
      <c r="TM587" s="35"/>
      <c r="TN587" s="21">
        <f t="shared" si="1237"/>
        <v>126264</v>
      </c>
      <c r="TO587" s="21">
        <f t="shared" si="1237"/>
        <v>155576.51999999999</v>
      </c>
      <c r="TP587" s="21">
        <f t="shared" si="1237"/>
        <v>147244.01999999999</v>
      </c>
      <c r="TQ587" s="23">
        <v>54</v>
      </c>
      <c r="TR587" s="23">
        <v>49</v>
      </c>
      <c r="TS587" s="23">
        <v>49</v>
      </c>
      <c r="TT587" s="35"/>
      <c r="TU587" s="35"/>
      <c r="TV587" s="35"/>
      <c r="TW587" s="21">
        <f t="shared" si="1425"/>
        <v>854905.32</v>
      </c>
      <c r="TX587" s="21">
        <f t="shared" si="1426"/>
        <v>775747.42</v>
      </c>
      <c r="TY587" s="21">
        <f t="shared" si="1427"/>
        <v>775747.42</v>
      </c>
      <c r="TZ587" s="35"/>
      <c r="UA587" s="35"/>
      <c r="UB587" s="35"/>
      <c r="UC587" s="21">
        <f t="shared" si="1428"/>
        <v>8640.77</v>
      </c>
      <c r="UD587" s="21">
        <f t="shared" si="1429"/>
        <v>7489.62</v>
      </c>
      <c r="UE587" s="21">
        <f t="shared" si="1430"/>
        <v>7015.49</v>
      </c>
      <c r="UF587" s="35"/>
      <c r="UG587" s="35"/>
      <c r="UH587" s="35"/>
      <c r="UI587" s="21">
        <f t="shared" si="1238"/>
        <v>466601.58</v>
      </c>
      <c r="UJ587" s="21">
        <f t="shared" si="1238"/>
        <v>366991.38</v>
      </c>
      <c r="UK587" s="21">
        <f t="shared" si="1238"/>
        <v>343759.01</v>
      </c>
      <c r="UL587" s="23">
        <v>84</v>
      </c>
      <c r="UM587" s="23">
        <v>49</v>
      </c>
      <c r="UN587" s="23">
        <v>49</v>
      </c>
      <c r="UO587" s="35"/>
      <c r="UP587" s="35"/>
      <c r="UQ587" s="35"/>
      <c r="UR587" s="21">
        <f t="shared" si="1431"/>
        <v>1329852.72</v>
      </c>
      <c r="US587" s="21">
        <f t="shared" si="1432"/>
        <v>775747.42</v>
      </c>
      <c r="UT587" s="21">
        <f t="shared" si="1433"/>
        <v>775747.42</v>
      </c>
      <c r="UU587" s="35"/>
      <c r="UV587" s="35"/>
      <c r="UW587" s="35"/>
      <c r="UX587" s="21">
        <f t="shared" si="1434"/>
        <v>8269.8799999999992</v>
      </c>
      <c r="UY587" s="21">
        <f t="shared" si="1435"/>
        <v>7413.24</v>
      </c>
      <c r="UZ587" s="21">
        <f t="shared" si="1436"/>
        <v>6880.91</v>
      </c>
      <c r="VA587" s="35"/>
      <c r="VB587" s="35"/>
      <c r="VC587" s="35"/>
      <c r="VD587" s="21">
        <f t="shared" si="1239"/>
        <v>694669.92</v>
      </c>
      <c r="VE587" s="21">
        <f t="shared" si="1239"/>
        <v>363248.76</v>
      </c>
      <c r="VF587" s="21">
        <f t="shared" si="1239"/>
        <v>337164.59</v>
      </c>
      <c r="VG587" s="23">
        <f>25-25</f>
        <v>0</v>
      </c>
      <c r="VH587" s="23">
        <f t="shared" ref="VH587:VI587" si="1638">25-25</f>
        <v>0</v>
      </c>
      <c r="VI587" s="23">
        <f t="shared" si="1638"/>
        <v>0</v>
      </c>
      <c r="VJ587" s="35"/>
      <c r="VK587" s="35"/>
      <c r="VL587" s="35"/>
      <c r="VM587" s="21">
        <f t="shared" si="1437"/>
        <v>0</v>
      </c>
      <c r="VN587" s="21">
        <f t="shared" si="1438"/>
        <v>0</v>
      </c>
      <c r="VO587" s="21">
        <f t="shared" si="1439"/>
        <v>0</v>
      </c>
      <c r="VP587" s="35"/>
      <c r="VQ587" s="35"/>
      <c r="VR587" s="35"/>
      <c r="VS587" s="21">
        <f t="shared" si="1440"/>
        <v>0</v>
      </c>
      <c r="VT587" s="21">
        <f t="shared" si="1441"/>
        <v>0</v>
      </c>
      <c r="VU587" s="21">
        <f t="shared" si="1442"/>
        <v>0</v>
      </c>
      <c r="VV587" s="35"/>
      <c r="VW587" s="35"/>
      <c r="VX587" s="35"/>
      <c r="VY587" s="21">
        <f t="shared" si="1240"/>
        <v>0</v>
      </c>
      <c r="VZ587" s="21">
        <f t="shared" si="1240"/>
        <v>0</v>
      </c>
      <c r="WA587" s="21">
        <f t="shared" si="1240"/>
        <v>0</v>
      </c>
      <c r="WB587" s="23">
        <v>38</v>
      </c>
      <c r="WC587" s="23">
        <v>32</v>
      </c>
      <c r="WD587" s="23">
        <v>32</v>
      </c>
      <c r="WE587" s="35"/>
      <c r="WF587" s="35"/>
      <c r="WG587" s="35"/>
      <c r="WH587" s="21">
        <f t="shared" si="1443"/>
        <v>601600.04</v>
      </c>
      <c r="WI587" s="21">
        <f t="shared" si="1444"/>
        <v>506610.56</v>
      </c>
      <c r="WJ587" s="21">
        <f t="shared" si="1445"/>
        <v>506610.56</v>
      </c>
      <c r="WK587" s="35"/>
      <c r="WL587" s="35"/>
      <c r="WM587" s="35"/>
      <c r="WN587" s="21">
        <f t="shared" si="1446"/>
        <v>6818.87</v>
      </c>
      <c r="WO587" s="21">
        <f t="shared" si="1447"/>
        <v>6026.34</v>
      </c>
      <c r="WP587" s="21">
        <f t="shared" si="1448"/>
        <v>5711.02</v>
      </c>
      <c r="WQ587" s="35"/>
      <c r="WR587" s="35"/>
      <c r="WS587" s="35"/>
      <c r="WT587" s="21">
        <f t="shared" si="1241"/>
        <v>259117.06</v>
      </c>
      <c r="WU587" s="21">
        <f t="shared" si="1241"/>
        <v>192842.88</v>
      </c>
      <c r="WV587" s="21">
        <f t="shared" si="1241"/>
        <v>182752.64000000001</v>
      </c>
      <c r="WW587" s="23">
        <v>94</v>
      </c>
      <c r="WX587" s="23">
        <v>76</v>
      </c>
      <c r="WY587" s="23">
        <v>76</v>
      </c>
      <c r="WZ587" s="35"/>
      <c r="XA587" s="35"/>
      <c r="XB587" s="35"/>
      <c r="XC587" s="21">
        <f t="shared" si="1449"/>
        <v>1488168.52</v>
      </c>
      <c r="XD587" s="21">
        <f t="shared" si="1450"/>
        <v>1203200.08</v>
      </c>
      <c r="XE587" s="21">
        <f t="shared" si="1451"/>
        <v>1203200.08</v>
      </c>
      <c r="XF587" s="35"/>
      <c r="XG587" s="35"/>
      <c r="XH587" s="35"/>
      <c r="XI587" s="21">
        <f t="shared" si="1452"/>
        <v>6336.61</v>
      </c>
      <c r="XJ587" s="21">
        <f t="shared" si="1453"/>
        <v>5863.37</v>
      </c>
      <c r="XK587" s="21">
        <f t="shared" si="1454"/>
        <v>5504.97</v>
      </c>
      <c r="XL587" s="35"/>
      <c r="XM587" s="35"/>
      <c r="XN587" s="35"/>
      <c r="XO587" s="21">
        <f t="shared" si="1242"/>
        <v>595641.34</v>
      </c>
      <c r="XP587" s="21">
        <f t="shared" si="1242"/>
        <v>445616.12</v>
      </c>
      <c r="XQ587" s="21">
        <f t="shared" si="1242"/>
        <v>418377.72</v>
      </c>
      <c r="XR587" s="23">
        <v>73</v>
      </c>
      <c r="XS587" s="23">
        <v>48</v>
      </c>
      <c r="XT587" s="23">
        <v>48</v>
      </c>
      <c r="XU587" s="35"/>
      <c r="XV587" s="35"/>
      <c r="XW587" s="35"/>
      <c r="XX587" s="21">
        <f t="shared" si="1455"/>
        <v>1155705.3400000001</v>
      </c>
      <c r="XY587" s="21">
        <f t="shared" si="1456"/>
        <v>759915.84</v>
      </c>
      <c r="XZ587" s="21">
        <f t="shared" si="1457"/>
        <v>759915.84</v>
      </c>
      <c r="YA587" s="35"/>
      <c r="YB587" s="35"/>
      <c r="YC587" s="35"/>
      <c r="YD587" s="21">
        <f t="shared" si="1458"/>
        <v>5537.42</v>
      </c>
      <c r="YE587" s="21">
        <f t="shared" si="1459"/>
        <v>5331.34</v>
      </c>
      <c r="YF587" s="21">
        <f t="shared" si="1460"/>
        <v>5002.75</v>
      </c>
      <c r="YG587" s="35"/>
      <c r="YH587" s="35"/>
      <c r="YI587" s="35"/>
      <c r="YJ587" s="21">
        <f t="shared" si="1243"/>
        <v>404231.66</v>
      </c>
      <c r="YK587" s="21">
        <f t="shared" si="1243"/>
        <v>255904.32</v>
      </c>
      <c r="YL587" s="21">
        <f t="shared" si="1243"/>
        <v>240132</v>
      </c>
      <c r="YM587" s="23">
        <v>52</v>
      </c>
      <c r="YN587" s="23">
        <v>50</v>
      </c>
      <c r="YO587" s="23">
        <v>50</v>
      </c>
      <c r="YP587" s="35"/>
      <c r="YQ587" s="35"/>
      <c r="YR587" s="35"/>
      <c r="YS587" s="21">
        <f t="shared" si="1461"/>
        <v>823242.16</v>
      </c>
      <c r="YT587" s="21">
        <f t="shared" si="1462"/>
        <v>791579</v>
      </c>
      <c r="YU587" s="21">
        <f t="shared" si="1463"/>
        <v>791579</v>
      </c>
      <c r="YV587" s="35"/>
      <c r="YW587" s="35"/>
      <c r="YX587" s="35"/>
      <c r="YY587" s="21">
        <f t="shared" si="1464"/>
        <v>6850.74</v>
      </c>
      <c r="YZ587" s="21">
        <f t="shared" si="1465"/>
        <v>6204.2</v>
      </c>
      <c r="ZA587" s="21">
        <f t="shared" si="1466"/>
        <v>5794.75</v>
      </c>
      <c r="ZB587" s="35"/>
      <c r="ZC587" s="35"/>
      <c r="ZD587" s="35"/>
      <c r="ZE587" s="21">
        <f t="shared" si="1244"/>
        <v>356238.48</v>
      </c>
      <c r="ZF587" s="21">
        <f t="shared" si="1244"/>
        <v>310210</v>
      </c>
      <c r="ZG587" s="21">
        <f t="shared" si="1244"/>
        <v>289737.5</v>
      </c>
      <c r="ZH587" s="23">
        <v>18</v>
      </c>
      <c r="ZI587" s="23">
        <v>26</v>
      </c>
      <c r="ZJ587" s="23">
        <v>26</v>
      </c>
      <c r="ZK587" s="35"/>
      <c r="ZL587" s="35"/>
      <c r="ZM587" s="35"/>
      <c r="ZN587" s="21">
        <f t="shared" si="1467"/>
        <v>284968.44</v>
      </c>
      <c r="ZO587" s="21">
        <f t="shared" si="1468"/>
        <v>411621.08</v>
      </c>
      <c r="ZP587" s="21">
        <f t="shared" si="1469"/>
        <v>411621.08</v>
      </c>
      <c r="ZQ587" s="35"/>
      <c r="ZR587" s="35"/>
      <c r="ZS587" s="35"/>
      <c r="ZT587" s="21">
        <f t="shared" si="1470"/>
        <v>9653.67</v>
      </c>
      <c r="ZU587" s="21">
        <f t="shared" si="1471"/>
        <v>5451.93</v>
      </c>
      <c r="ZV587" s="21">
        <f t="shared" si="1472"/>
        <v>5082.58</v>
      </c>
      <c r="ZW587" s="35"/>
      <c r="ZX587" s="35"/>
      <c r="ZY587" s="35"/>
      <c r="ZZ587" s="21">
        <f t="shared" si="1245"/>
        <v>173766.06</v>
      </c>
      <c r="AAA587" s="21">
        <f t="shared" si="1245"/>
        <v>141750.18</v>
      </c>
      <c r="AAB587" s="21">
        <f t="shared" si="1245"/>
        <v>132147.07999999999</v>
      </c>
      <c r="AAC587" s="23">
        <v>18</v>
      </c>
      <c r="AAD587" s="23">
        <v>17</v>
      </c>
      <c r="AAE587" s="23">
        <v>17</v>
      </c>
      <c r="AAF587" s="35"/>
      <c r="AAG587" s="35"/>
      <c r="AAH587" s="35"/>
      <c r="AAI587" s="21">
        <f t="shared" si="1473"/>
        <v>284968.44</v>
      </c>
      <c r="AAJ587" s="21">
        <f t="shared" si="1474"/>
        <v>269136.86</v>
      </c>
      <c r="AAK587" s="21">
        <f t="shared" si="1475"/>
        <v>269136.86</v>
      </c>
      <c r="AAL587" s="35"/>
      <c r="AAM587" s="35"/>
      <c r="AAN587" s="35"/>
      <c r="AAO587" s="21">
        <f t="shared" si="1476"/>
        <v>7741.93</v>
      </c>
      <c r="AAP587" s="21">
        <f t="shared" si="1477"/>
        <v>7432.36</v>
      </c>
      <c r="AAQ587" s="21">
        <f t="shared" si="1478"/>
        <v>6956.82</v>
      </c>
      <c r="AAR587" s="35"/>
      <c r="AAS587" s="35"/>
      <c r="AAT587" s="35"/>
      <c r="AAU587" s="21">
        <f t="shared" si="1246"/>
        <v>139354.74</v>
      </c>
      <c r="AAV587" s="21">
        <f t="shared" si="1246"/>
        <v>126350.12</v>
      </c>
      <c r="AAW587" s="21">
        <f t="shared" si="1246"/>
        <v>118265.94</v>
      </c>
      <c r="AAX587" s="23">
        <v>38</v>
      </c>
      <c r="AAY587" s="23">
        <v>53</v>
      </c>
      <c r="AAZ587" s="23">
        <v>53</v>
      </c>
      <c r="ABA587" s="35"/>
      <c r="ABB587" s="35"/>
      <c r="ABC587" s="35"/>
      <c r="ABD587" s="21">
        <f t="shared" si="1479"/>
        <v>601600.04</v>
      </c>
      <c r="ABE587" s="21">
        <f t="shared" si="1480"/>
        <v>839073.74</v>
      </c>
      <c r="ABF587" s="21">
        <f t="shared" si="1481"/>
        <v>839073.74</v>
      </c>
      <c r="ABG587" s="35"/>
      <c r="ABH587" s="35"/>
      <c r="ABI587" s="35"/>
      <c r="ABJ587" s="21">
        <f t="shared" si="1482"/>
        <v>5226.5600000000004</v>
      </c>
      <c r="ABK587" s="21">
        <f t="shared" si="1483"/>
        <v>4603.91</v>
      </c>
      <c r="ABL587" s="21">
        <f t="shared" si="1484"/>
        <v>4272.7299999999996</v>
      </c>
      <c r="ABM587" s="35"/>
      <c r="ABN587" s="35"/>
      <c r="ABO587" s="35"/>
      <c r="ABP587" s="21">
        <f t="shared" si="1247"/>
        <v>198609.28</v>
      </c>
      <c r="ABQ587" s="21">
        <f t="shared" si="1247"/>
        <v>244007.23</v>
      </c>
      <c r="ABR587" s="21">
        <f t="shared" si="1247"/>
        <v>226454.69</v>
      </c>
      <c r="ABS587" s="23">
        <v>66</v>
      </c>
      <c r="ABT587" s="23">
        <v>16</v>
      </c>
      <c r="ABU587" s="23">
        <v>16</v>
      </c>
      <c r="ABV587" s="35"/>
      <c r="ABW587" s="35"/>
      <c r="ABX587" s="35"/>
      <c r="ABY587" s="21">
        <f t="shared" si="1485"/>
        <v>1044884.28</v>
      </c>
      <c r="ABZ587" s="21">
        <f t="shared" si="1486"/>
        <v>253305.28</v>
      </c>
      <c r="ACA587" s="21">
        <f t="shared" si="1487"/>
        <v>253305.28</v>
      </c>
      <c r="ACB587" s="35"/>
      <c r="ACC587" s="35"/>
      <c r="ACD587" s="35"/>
      <c r="ACE587" s="21">
        <f t="shared" si="1488"/>
        <v>5990.66</v>
      </c>
      <c r="ACF587" s="21">
        <f t="shared" si="1489"/>
        <v>5510.05</v>
      </c>
      <c r="ACG587" s="21">
        <f t="shared" si="1490"/>
        <v>5210.71</v>
      </c>
      <c r="ACH587" s="35"/>
      <c r="ACI587" s="35"/>
      <c r="ACJ587" s="35"/>
      <c r="ACK587" s="21">
        <f t="shared" si="1248"/>
        <v>395383.56</v>
      </c>
      <c r="ACL587" s="21">
        <f t="shared" si="1248"/>
        <v>88160.8</v>
      </c>
      <c r="ACM587" s="21">
        <f t="shared" si="1248"/>
        <v>83371.360000000001</v>
      </c>
      <c r="ACN587" s="23">
        <v>33</v>
      </c>
      <c r="ACO587" s="23">
        <v>31</v>
      </c>
      <c r="ACP587" s="23">
        <v>31</v>
      </c>
      <c r="ACQ587" s="35"/>
      <c r="ACR587" s="35"/>
      <c r="ACS587" s="35"/>
      <c r="ACT587" s="21">
        <f t="shared" si="1491"/>
        <v>522442.14</v>
      </c>
      <c r="ACU587" s="21">
        <f t="shared" si="1492"/>
        <v>490778.98</v>
      </c>
      <c r="ACV587" s="21">
        <f t="shared" si="1493"/>
        <v>490778.98</v>
      </c>
      <c r="ACW587" s="35"/>
      <c r="ACX587" s="35"/>
      <c r="ACY587" s="35"/>
      <c r="ACZ587" s="21">
        <f t="shared" si="1494"/>
        <v>6454.8</v>
      </c>
      <c r="ADA587" s="21">
        <f t="shared" si="1495"/>
        <v>5994.03</v>
      </c>
      <c r="ADB587" s="21">
        <f t="shared" si="1496"/>
        <v>5655.23</v>
      </c>
      <c r="ADC587" s="35"/>
      <c r="ADD587" s="35"/>
      <c r="ADE587" s="35"/>
      <c r="ADF587" s="21">
        <f t="shared" si="1249"/>
        <v>213008.4</v>
      </c>
      <c r="ADG587" s="21">
        <f t="shared" si="1249"/>
        <v>185814.93</v>
      </c>
      <c r="ADH587" s="21">
        <f t="shared" si="1249"/>
        <v>175312.13</v>
      </c>
      <c r="ADI587" s="109">
        <f>101+48</f>
        <v>149</v>
      </c>
      <c r="ADJ587" s="109">
        <f>71+2</f>
        <v>73</v>
      </c>
      <c r="ADK587" s="109">
        <f>71+2</f>
        <v>73</v>
      </c>
      <c r="ADL587" s="35"/>
      <c r="ADM587" s="35"/>
      <c r="ADN587" s="35"/>
      <c r="ADO587" s="21">
        <f t="shared" si="1497"/>
        <v>2358905.42</v>
      </c>
      <c r="ADP587" s="21">
        <f t="shared" si="1498"/>
        <v>1155705.3400000001</v>
      </c>
      <c r="ADQ587" s="21">
        <f t="shared" si="1499"/>
        <v>1155705.3400000001</v>
      </c>
      <c r="ADR587" s="35"/>
      <c r="ADS587" s="35"/>
      <c r="ADT587" s="35"/>
      <c r="ADU587" s="21">
        <f t="shared" si="1500"/>
        <v>5313.37</v>
      </c>
      <c r="ADV587" s="21">
        <f t="shared" si="1501"/>
        <v>5484.3</v>
      </c>
      <c r="ADW587" s="21">
        <f t="shared" si="1502"/>
        <v>5125.93</v>
      </c>
      <c r="ADX587" s="35"/>
      <c r="ADY587" s="35"/>
      <c r="ADZ587" s="35"/>
      <c r="AEA587" s="21">
        <f t="shared" si="1250"/>
        <v>791692.13</v>
      </c>
      <c r="AEB587" s="21">
        <f t="shared" si="1250"/>
        <v>400353.9</v>
      </c>
      <c r="AEC587" s="21">
        <f t="shared" si="1250"/>
        <v>374192.89</v>
      </c>
      <c r="AED587" s="23">
        <v>26</v>
      </c>
      <c r="AEE587" s="23">
        <v>24</v>
      </c>
      <c r="AEF587" s="23">
        <v>24</v>
      </c>
      <c r="AEG587" s="35"/>
      <c r="AEH587" s="35"/>
      <c r="AEI587" s="35"/>
      <c r="AEJ587" s="21">
        <f t="shared" si="1503"/>
        <v>411621.08</v>
      </c>
      <c r="AEK587" s="21">
        <f t="shared" si="1504"/>
        <v>379957.92</v>
      </c>
      <c r="AEL587" s="21">
        <f t="shared" si="1505"/>
        <v>379957.92</v>
      </c>
      <c r="AEM587" s="35"/>
      <c r="AEN587" s="35"/>
      <c r="AEO587" s="35"/>
      <c r="AEP587" s="21">
        <f t="shared" si="1506"/>
        <v>6616.69</v>
      </c>
      <c r="AEQ587" s="21">
        <f t="shared" si="1507"/>
        <v>6472.21</v>
      </c>
      <c r="AER587" s="21">
        <f t="shared" si="1508"/>
        <v>6114.76</v>
      </c>
      <c r="AES587" s="35"/>
      <c r="AET587" s="35"/>
      <c r="AEU587" s="35"/>
      <c r="AEV587" s="21">
        <f t="shared" si="1251"/>
        <v>172033.94</v>
      </c>
      <c r="AEW587" s="21">
        <f t="shared" si="1251"/>
        <v>155333.04</v>
      </c>
      <c r="AEX587" s="21">
        <f t="shared" si="1251"/>
        <v>146754.23999999999</v>
      </c>
      <c r="AEY587" s="23">
        <v>33</v>
      </c>
      <c r="AEZ587" s="23">
        <v>24</v>
      </c>
      <c r="AFA587" s="23">
        <v>24</v>
      </c>
      <c r="AFB587" s="35"/>
      <c r="AFC587" s="35"/>
      <c r="AFD587" s="35"/>
      <c r="AFE587" s="21">
        <f t="shared" si="1509"/>
        <v>522442.14</v>
      </c>
      <c r="AFF587" s="21">
        <f t="shared" si="1510"/>
        <v>379957.92</v>
      </c>
      <c r="AFG587" s="21">
        <f t="shared" si="1511"/>
        <v>379957.92</v>
      </c>
      <c r="AFH587" s="35"/>
      <c r="AFI587" s="35"/>
      <c r="AFJ587" s="35"/>
      <c r="AFK587" s="21">
        <f t="shared" si="1512"/>
        <v>7358.08</v>
      </c>
      <c r="AFL587" s="21">
        <f t="shared" si="1513"/>
        <v>6726.53</v>
      </c>
      <c r="AFM587" s="21">
        <f t="shared" si="1514"/>
        <v>6342.49</v>
      </c>
      <c r="AFN587" s="35"/>
      <c r="AFO587" s="35"/>
      <c r="AFP587" s="35"/>
      <c r="AFQ587" s="21">
        <f t="shared" si="1252"/>
        <v>242816.64000000001</v>
      </c>
      <c r="AFR587" s="21">
        <f t="shared" si="1252"/>
        <v>161436.72</v>
      </c>
      <c r="AFS587" s="21">
        <f t="shared" si="1252"/>
        <v>152219.76</v>
      </c>
      <c r="AFT587" s="23">
        <v>37</v>
      </c>
      <c r="AFU587" s="23">
        <v>44</v>
      </c>
      <c r="AFV587" s="23">
        <v>44</v>
      </c>
      <c r="AFW587" s="35"/>
      <c r="AFX587" s="35"/>
      <c r="AFY587" s="35"/>
      <c r="AFZ587" s="21">
        <f t="shared" si="1515"/>
        <v>585768.46</v>
      </c>
      <c r="AGA587" s="21">
        <f t="shared" si="1516"/>
        <v>696589.52</v>
      </c>
      <c r="AGB587" s="21">
        <f t="shared" si="1517"/>
        <v>696589.52</v>
      </c>
      <c r="AGC587" s="35"/>
      <c r="AGD587" s="35"/>
      <c r="AGE587" s="35"/>
      <c r="AGF587" s="21">
        <f t="shared" si="1518"/>
        <v>7776.42</v>
      </c>
      <c r="AGG587" s="21">
        <f t="shared" si="1519"/>
        <v>6932.98</v>
      </c>
      <c r="AGH587" s="21">
        <f t="shared" si="1520"/>
        <v>6541.87</v>
      </c>
      <c r="AGI587" s="35"/>
      <c r="AGJ587" s="35"/>
      <c r="AGK587" s="35"/>
      <c r="AGL587" s="21">
        <f t="shared" si="1253"/>
        <v>287727.53999999998</v>
      </c>
      <c r="AGM587" s="21">
        <f t="shared" si="1253"/>
        <v>305051.12</v>
      </c>
      <c r="AGN587" s="21">
        <f t="shared" si="1253"/>
        <v>287842.28000000003</v>
      </c>
      <c r="AGO587" s="23">
        <v>13</v>
      </c>
      <c r="AGP587" s="23">
        <v>18</v>
      </c>
      <c r="AGQ587" s="23">
        <v>18</v>
      </c>
      <c r="AGR587" s="35"/>
      <c r="AGS587" s="35"/>
      <c r="AGT587" s="35"/>
      <c r="AGU587" s="21">
        <f t="shared" si="1521"/>
        <v>205810.54</v>
      </c>
      <c r="AGV587" s="21">
        <f t="shared" si="1522"/>
        <v>284968.44</v>
      </c>
      <c r="AGW587" s="21">
        <f t="shared" si="1523"/>
        <v>284968.44</v>
      </c>
      <c r="AGX587" s="35"/>
      <c r="AGY587" s="35"/>
      <c r="AGZ587" s="35"/>
      <c r="AHA587" s="21">
        <f t="shared" si="1524"/>
        <v>11664.96</v>
      </c>
      <c r="AHB587" s="21">
        <f t="shared" si="1525"/>
        <v>10336.6</v>
      </c>
      <c r="AHC587" s="21">
        <f t="shared" si="1526"/>
        <v>9733.4599999999991</v>
      </c>
      <c r="AHD587" s="35"/>
      <c r="AHE587" s="35"/>
      <c r="AHF587" s="35"/>
      <c r="AHG587" s="21">
        <f t="shared" si="1254"/>
        <v>151644.48000000001</v>
      </c>
      <c r="AHH587" s="21">
        <f t="shared" si="1254"/>
        <v>186058.8</v>
      </c>
      <c r="AHI587" s="21">
        <f t="shared" si="1254"/>
        <v>175202.28</v>
      </c>
      <c r="AHJ587" s="23">
        <v>18</v>
      </c>
      <c r="AHK587" s="23">
        <v>28</v>
      </c>
      <c r="AHL587" s="23">
        <v>28</v>
      </c>
      <c r="AHM587" s="35"/>
      <c r="AHN587" s="35"/>
      <c r="AHO587" s="35"/>
      <c r="AHP587" s="21">
        <f t="shared" si="1527"/>
        <v>284968.44</v>
      </c>
      <c r="AHQ587" s="21">
        <f t="shared" si="1528"/>
        <v>443284.24</v>
      </c>
      <c r="AHR587" s="21">
        <f t="shared" si="1529"/>
        <v>443284.24</v>
      </c>
      <c r="AHS587" s="35"/>
      <c r="AHT587" s="35"/>
      <c r="AHU587" s="35"/>
      <c r="AHV587" s="21">
        <f t="shared" si="1530"/>
        <v>7168.75</v>
      </c>
      <c r="AHW587" s="21">
        <f t="shared" si="1531"/>
        <v>6361.71</v>
      </c>
      <c r="AHX587" s="21">
        <f t="shared" si="1532"/>
        <v>5970.04</v>
      </c>
      <c r="AHY587" s="35"/>
      <c r="AHZ587" s="35"/>
      <c r="AIA587" s="35"/>
      <c r="AIB587" s="21">
        <f t="shared" si="1255"/>
        <v>129037.5</v>
      </c>
      <c r="AIC587" s="21">
        <f t="shared" si="1255"/>
        <v>178127.88</v>
      </c>
      <c r="AID587" s="21">
        <f t="shared" si="1255"/>
        <v>167161.12</v>
      </c>
      <c r="AIE587" s="23">
        <f>19-19</f>
        <v>0</v>
      </c>
      <c r="AIF587" s="23">
        <f t="shared" ref="AIF587:AIG587" si="1639">19-19</f>
        <v>0</v>
      </c>
      <c r="AIG587" s="23">
        <f t="shared" si="1639"/>
        <v>0</v>
      </c>
      <c r="AIH587" s="35"/>
      <c r="AII587" s="35"/>
      <c r="AIJ587" s="35"/>
      <c r="AIK587" s="21">
        <f t="shared" si="1533"/>
        <v>0</v>
      </c>
      <c r="AIL587" s="21">
        <f t="shared" si="1534"/>
        <v>0</v>
      </c>
      <c r="AIM587" s="21">
        <f t="shared" si="1535"/>
        <v>0</v>
      </c>
      <c r="AIN587" s="35"/>
      <c r="AIO587" s="35"/>
      <c r="AIP587" s="35"/>
      <c r="AIQ587" s="21">
        <f t="shared" si="1536"/>
        <v>0</v>
      </c>
      <c r="AIR587" s="21">
        <f t="shared" si="1537"/>
        <v>0</v>
      </c>
      <c r="AIS587" s="21">
        <f t="shared" si="1538"/>
        <v>0</v>
      </c>
      <c r="AIT587" s="35"/>
      <c r="AIU587" s="35"/>
      <c r="AIV587" s="35"/>
      <c r="AIW587" s="21">
        <f t="shared" si="1256"/>
        <v>0</v>
      </c>
      <c r="AIX587" s="21">
        <f t="shared" si="1256"/>
        <v>0</v>
      </c>
      <c r="AIY587" s="21">
        <f t="shared" si="1256"/>
        <v>0</v>
      </c>
      <c r="AIZ587" s="23">
        <v>33</v>
      </c>
      <c r="AJA587" s="23">
        <v>43</v>
      </c>
      <c r="AJB587" s="23">
        <v>43</v>
      </c>
      <c r="AJC587" s="35"/>
      <c r="AJD587" s="35"/>
      <c r="AJE587" s="35"/>
      <c r="AJF587" s="21">
        <f t="shared" si="1539"/>
        <v>522442.14</v>
      </c>
      <c r="AJG587" s="21">
        <f t="shared" si="1540"/>
        <v>680757.94</v>
      </c>
      <c r="AJH587" s="21">
        <f t="shared" si="1541"/>
        <v>680757.94</v>
      </c>
      <c r="AJI587" s="35"/>
      <c r="AJJ587" s="35"/>
      <c r="AJK587" s="35"/>
      <c r="AJL587" s="21">
        <f t="shared" si="1542"/>
        <v>7058.64</v>
      </c>
      <c r="AJM587" s="21">
        <f t="shared" si="1543"/>
        <v>6561.2</v>
      </c>
      <c r="AJN587" s="21">
        <f t="shared" si="1544"/>
        <v>6198.56</v>
      </c>
      <c r="AJO587" s="35"/>
      <c r="AJP587" s="35"/>
      <c r="AJQ587" s="35"/>
      <c r="AJR587" s="21">
        <f t="shared" si="1257"/>
        <v>232935.12</v>
      </c>
      <c r="AJS587" s="21">
        <f t="shared" si="1257"/>
        <v>282131.59999999998</v>
      </c>
      <c r="AJT587" s="21">
        <f t="shared" si="1257"/>
        <v>266538.08</v>
      </c>
      <c r="AJU587" s="23">
        <v>25</v>
      </c>
      <c r="AJV587" s="23">
        <v>24</v>
      </c>
      <c r="AJW587" s="23">
        <v>24</v>
      </c>
      <c r="AJX587" s="35"/>
      <c r="AJY587" s="35"/>
      <c r="AJZ587" s="35"/>
      <c r="AKA587" s="21">
        <f t="shared" si="1545"/>
        <v>395789.5</v>
      </c>
      <c r="AKB587" s="21">
        <f t="shared" si="1546"/>
        <v>379957.92</v>
      </c>
      <c r="AKC587" s="21">
        <f t="shared" si="1547"/>
        <v>379957.92</v>
      </c>
      <c r="AKD587" s="35"/>
      <c r="AKE587" s="35"/>
      <c r="AKF587" s="35"/>
      <c r="AKG587" s="21">
        <f t="shared" si="1548"/>
        <v>7198.3</v>
      </c>
      <c r="AKH587" s="21">
        <f t="shared" si="1549"/>
        <v>6416.47</v>
      </c>
      <c r="AKI587" s="21">
        <f t="shared" si="1550"/>
        <v>6058.91</v>
      </c>
      <c r="AKJ587" s="35"/>
      <c r="AKK587" s="35"/>
      <c r="AKL587" s="35"/>
      <c r="AKM587" s="21">
        <f t="shared" si="1258"/>
        <v>179957.5</v>
      </c>
      <c r="AKN587" s="21">
        <f t="shared" si="1258"/>
        <v>153995.28</v>
      </c>
      <c r="AKO587" s="21">
        <f t="shared" si="1258"/>
        <v>145413.84</v>
      </c>
      <c r="AKP587" s="23">
        <v>20</v>
      </c>
      <c r="AKQ587" s="23">
        <v>24</v>
      </c>
      <c r="AKR587" s="23">
        <v>24</v>
      </c>
      <c r="AKS587" s="35"/>
      <c r="AKT587" s="35"/>
      <c r="AKU587" s="35"/>
      <c r="AKV587" s="21">
        <f t="shared" si="1551"/>
        <v>316631.59999999998</v>
      </c>
      <c r="AKW587" s="21">
        <f t="shared" si="1552"/>
        <v>379957.92</v>
      </c>
      <c r="AKX587" s="21">
        <f t="shared" si="1553"/>
        <v>379957.92</v>
      </c>
      <c r="AKY587" s="35"/>
      <c r="AKZ587" s="35"/>
      <c r="ALA587" s="35"/>
      <c r="ALB587" s="21">
        <f t="shared" si="1554"/>
        <v>7672.65</v>
      </c>
      <c r="ALC587" s="21">
        <f t="shared" si="1555"/>
        <v>6780.66</v>
      </c>
      <c r="ALD587" s="21">
        <f t="shared" si="1556"/>
        <v>6323.09</v>
      </c>
      <c r="ALE587" s="35"/>
      <c r="ALF587" s="35"/>
      <c r="ALG587" s="35"/>
      <c r="ALH587" s="21">
        <f t="shared" si="1259"/>
        <v>153453</v>
      </c>
      <c r="ALI587" s="21">
        <f t="shared" si="1259"/>
        <v>162735.84</v>
      </c>
      <c r="ALJ587" s="21">
        <f t="shared" si="1259"/>
        <v>151754.16</v>
      </c>
      <c r="ALK587" s="23">
        <v>23</v>
      </c>
      <c r="ALL587" s="23">
        <v>24</v>
      </c>
      <c r="ALM587" s="23">
        <v>24</v>
      </c>
      <c r="ALN587" s="35"/>
      <c r="ALO587" s="35"/>
      <c r="ALP587" s="35"/>
      <c r="ALQ587" s="21">
        <f t="shared" si="1557"/>
        <v>364126.34</v>
      </c>
      <c r="ALR587" s="21">
        <f t="shared" si="1558"/>
        <v>379957.92</v>
      </c>
      <c r="ALS587" s="21">
        <f t="shared" si="1559"/>
        <v>379957.92</v>
      </c>
      <c r="ALT587" s="35"/>
      <c r="ALU587" s="35"/>
      <c r="ALV587" s="35"/>
      <c r="ALW587" s="21">
        <f t="shared" si="1560"/>
        <v>8802.2999999999993</v>
      </c>
      <c r="ALX587" s="21">
        <f t="shared" si="1561"/>
        <v>7311.09</v>
      </c>
      <c r="ALY587" s="21">
        <f t="shared" si="1562"/>
        <v>6808.56</v>
      </c>
      <c r="ALZ587" s="35"/>
      <c r="AMA587" s="35"/>
      <c r="AMB587" s="35"/>
      <c r="AMC587" s="21">
        <f t="shared" si="1260"/>
        <v>202452.9</v>
      </c>
      <c r="AMD587" s="21">
        <f t="shared" si="1260"/>
        <v>175466.16</v>
      </c>
      <c r="AME587" s="21">
        <f t="shared" si="1260"/>
        <v>163405.44</v>
      </c>
      <c r="AMF587" s="23">
        <v>88</v>
      </c>
      <c r="AMG587" s="23">
        <v>88</v>
      </c>
      <c r="AMH587" s="23">
        <v>88</v>
      </c>
      <c r="AMI587" s="35"/>
      <c r="AMJ587" s="35"/>
      <c r="AMK587" s="35"/>
      <c r="AML587" s="21">
        <f t="shared" si="1563"/>
        <v>1393179.04</v>
      </c>
      <c r="AMM587" s="21">
        <f t="shared" si="1564"/>
        <v>1393179.04</v>
      </c>
      <c r="AMN587" s="21">
        <f t="shared" si="1565"/>
        <v>1393179.04</v>
      </c>
      <c r="AMO587" s="35"/>
      <c r="AMP587" s="35"/>
      <c r="AMQ587" s="35"/>
      <c r="AMR587" s="21">
        <f t="shared" si="1566"/>
        <v>6956.47</v>
      </c>
      <c r="AMS587" s="21">
        <f t="shared" si="1567"/>
        <v>6178.5</v>
      </c>
      <c r="AMT587" s="21">
        <f t="shared" si="1568"/>
        <v>5770.56</v>
      </c>
      <c r="AMU587" s="35"/>
      <c r="AMV587" s="35"/>
      <c r="AMW587" s="35"/>
      <c r="AMX587" s="21">
        <f t="shared" si="1261"/>
        <v>612169.36</v>
      </c>
      <c r="AMY587" s="21">
        <f t="shared" si="1261"/>
        <v>543708</v>
      </c>
      <c r="AMZ587" s="21">
        <f t="shared" si="1261"/>
        <v>507809.28000000003</v>
      </c>
      <c r="ANA587" s="23">
        <v>12</v>
      </c>
      <c r="ANB587" s="23">
        <v>8</v>
      </c>
      <c r="ANC587" s="23">
        <v>8</v>
      </c>
      <c r="AND587" s="35"/>
      <c r="ANE587" s="35"/>
      <c r="ANF587" s="35"/>
      <c r="ANG587" s="21">
        <f t="shared" si="1569"/>
        <v>189978.96</v>
      </c>
      <c r="ANH587" s="21">
        <f t="shared" si="1570"/>
        <v>126652.64</v>
      </c>
      <c r="ANI587" s="21">
        <f t="shared" si="1571"/>
        <v>126652.64</v>
      </c>
      <c r="ANJ587" s="35"/>
      <c r="ANK587" s="35"/>
      <c r="ANL587" s="35"/>
      <c r="ANM587" s="21">
        <f t="shared" si="1572"/>
        <v>12290.35</v>
      </c>
      <c r="ANN587" s="21">
        <f t="shared" si="1573"/>
        <v>15936.75</v>
      </c>
      <c r="ANO587" s="21">
        <f t="shared" si="1574"/>
        <v>15316.93</v>
      </c>
      <c r="ANP587" s="35"/>
      <c r="ANQ587" s="35"/>
      <c r="ANR587" s="35"/>
      <c r="ANS587" s="21">
        <f t="shared" si="1262"/>
        <v>147484.20000000001</v>
      </c>
      <c r="ANT587" s="21">
        <f t="shared" si="1262"/>
        <v>127494</v>
      </c>
      <c r="ANU587" s="21">
        <f t="shared" si="1262"/>
        <v>122535.44</v>
      </c>
      <c r="ANV587" s="23">
        <v>89</v>
      </c>
      <c r="ANW587" s="23">
        <v>65</v>
      </c>
      <c r="ANX587" s="23">
        <v>65</v>
      </c>
      <c r="ANY587" s="35"/>
      <c r="ANZ587" s="35"/>
      <c r="AOA587" s="35"/>
      <c r="AOB587" s="21">
        <f t="shared" si="1575"/>
        <v>1409010.62</v>
      </c>
      <c r="AOC587" s="21">
        <f t="shared" si="1576"/>
        <v>1029052.7</v>
      </c>
      <c r="AOD587" s="21">
        <f t="shared" si="1577"/>
        <v>1029052.7</v>
      </c>
      <c r="AOE587" s="35"/>
      <c r="AOF587" s="35"/>
      <c r="AOG587" s="35"/>
      <c r="AOH587" s="21">
        <f t="shared" si="1578"/>
        <v>5727.11</v>
      </c>
      <c r="AOI587" s="21">
        <f t="shared" si="1579"/>
        <v>6360.27</v>
      </c>
      <c r="AOJ587" s="21">
        <f t="shared" si="1580"/>
        <v>5947.61</v>
      </c>
      <c r="AOK587" s="35"/>
      <c r="AOL587" s="35"/>
      <c r="AOM587" s="35"/>
      <c r="AON587" s="21">
        <f t="shared" si="1263"/>
        <v>509712.79</v>
      </c>
      <c r="AOO587" s="21">
        <f t="shared" si="1263"/>
        <v>413417.55</v>
      </c>
      <c r="AOP587" s="21">
        <f t="shared" si="1263"/>
        <v>386594.65</v>
      </c>
      <c r="AOQ587" s="23">
        <v>44</v>
      </c>
      <c r="AOR587" s="23">
        <v>47</v>
      </c>
      <c r="AOS587" s="23">
        <v>47</v>
      </c>
      <c r="AOT587" s="35"/>
      <c r="AOU587" s="35"/>
      <c r="AOV587" s="35"/>
      <c r="AOW587" s="21">
        <f t="shared" si="1581"/>
        <v>696589.52</v>
      </c>
      <c r="AOX587" s="21">
        <f t="shared" si="1582"/>
        <v>744084.26</v>
      </c>
      <c r="AOY587" s="21">
        <f t="shared" si="1583"/>
        <v>744084.26</v>
      </c>
      <c r="AOZ587" s="35"/>
      <c r="APA587" s="35"/>
      <c r="APB587" s="35"/>
      <c r="APC587" s="21">
        <f t="shared" si="1584"/>
        <v>8316.0499999999993</v>
      </c>
      <c r="APD587" s="21">
        <f t="shared" si="1585"/>
        <v>7136.15</v>
      </c>
      <c r="APE587" s="21">
        <f t="shared" si="1586"/>
        <v>6614.47</v>
      </c>
      <c r="APF587" s="35"/>
      <c r="APG587" s="35"/>
      <c r="APH587" s="35"/>
      <c r="API587" s="21">
        <f t="shared" si="1264"/>
        <v>365906.2</v>
      </c>
      <c r="APJ587" s="21">
        <f t="shared" si="1264"/>
        <v>335399.05</v>
      </c>
      <c r="APK587" s="21">
        <f t="shared" si="1264"/>
        <v>310880.09000000003</v>
      </c>
      <c r="APL587" s="23">
        <v>34</v>
      </c>
      <c r="APM587" s="23">
        <v>35</v>
      </c>
      <c r="APN587" s="23">
        <v>35</v>
      </c>
      <c r="APO587" s="35"/>
      <c r="APP587" s="35"/>
      <c r="APQ587" s="35"/>
      <c r="APR587" s="21">
        <f t="shared" si="1587"/>
        <v>538273.72</v>
      </c>
      <c r="APS587" s="21">
        <f t="shared" si="1588"/>
        <v>554105.30000000005</v>
      </c>
      <c r="APT587" s="21">
        <f t="shared" si="1589"/>
        <v>554105.30000000005</v>
      </c>
      <c r="APU587" s="35"/>
      <c r="APV587" s="35"/>
      <c r="APW587" s="35"/>
      <c r="APX587" s="21">
        <f t="shared" si="1590"/>
        <v>7272.6</v>
      </c>
      <c r="APY587" s="21">
        <f t="shared" si="1591"/>
        <v>6396.18</v>
      </c>
      <c r="APZ587" s="21">
        <f t="shared" si="1592"/>
        <v>5982.74</v>
      </c>
      <c r="AQA587" s="35"/>
      <c r="AQB587" s="35"/>
      <c r="AQC587" s="35"/>
      <c r="AQD587" s="21">
        <f t="shared" si="1265"/>
        <v>247268.4</v>
      </c>
      <c r="AQE587" s="21">
        <f t="shared" si="1265"/>
        <v>223866.3</v>
      </c>
      <c r="AQF587" s="21">
        <f t="shared" si="1265"/>
        <v>209395.9</v>
      </c>
      <c r="AQG587" s="23">
        <v>102</v>
      </c>
      <c r="AQH587" s="23">
        <v>63</v>
      </c>
      <c r="AQI587" s="23">
        <v>63</v>
      </c>
      <c r="AQJ587" s="35"/>
      <c r="AQK587" s="35"/>
      <c r="AQL587" s="35"/>
      <c r="AQM587" s="21">
        <f t="shared" si="1593"/>
        <v>1614821.16</v>
      </c>
      <c r="AQN587" s="21">
        <f t="shared" si="1594"/>
        <v>997389.54</v>
      </c>
      <c r="AQO587" s="21">
        <f t="shared" si="1595"/>
        <v>997389.54</v>
      </c>
      <c r="AQP587" s="35"/>
      <c r="AQQ587" s="35"/>
      <c r="AQR587" s="35"/>
      <c r="AQS587" s="21">
        <f t="shared" si="1596"/>
        <v>5835.31</v>
      </c>
      <c r="AQT587" s="21">
        <f t="shared" si="1597"/>
        <v>5995.56</v>
      </c>
      <c r="AQU587" s="21">
        <f t="shared" si="1598"/>
        <v>5659.41</v>
      </c>
      <c r="AQV587" s="35"/>
      <c r="AQW587" s="35"/>
      <c r="AQX587" s="35"/>
      <c r="AQY587" s="21">
        <f t="shared" si="1266"/>
        <v>595201.62</v>
      </c>
      <c r="AQZ587" s="21">
        <f t="shared" si="1266"/>
        <v>377720.28</v>
      </c>
      <c r="ARA587" s="21">
        <f t="shared" si="1266"/>
        <v>356542.83</v>
      </c>
      <c r="ARB587" s="23">
        <v>38</v>
      </c>
      <c r="ARC587" s="23">
        <v>35</v>
      </c>
      <c r="ARD587" s="23">
        <v>35</v>
      </c>
      <c r="ARE587" s="35"/>
      <c r="ARF587" s="35"/>
      <c r="ARG587" s="35"/>
      <c r="ARH587" s="21">
        <f t="shared" si="1599"/>
        <v>601600.04</v>
      </c>
      <c r="ARI587" s="21">
        <f t="shared" si="1600"/>
        <v>554105.30000000005</v>
      </c>
      <c r="ARJ587" s="21">
        <f t="shared" si="1601"/>
        <v>554105.30000000005</v>
      </c>
      <c r="ARK587" s="35"/>
      <c r="ARL587" s="35"/>
      <c r="ARM587" s="35"/>
      <c r="ARN587" s="21">
        <f t="shared" si="1602"/>
        <v>8064.05</v>
      </c>
      <c r="ARO587" s="21">
        <f t="shared" si="1603"/>
        <v>5846.37</v>
      </c>
      <c r="ARP587" s="21">
        <f t="shared" si="1604"/>
        <v>5447.21</v>
      </c>
      <c r="ARQ587" s="35"/>
      <c r="ARR587" s="35"/>
      <c r="ARS587" s="35"/>
      <c r="ART587" s="21">
        <f t="shared" si="1267"/>
        <v>306433.90000000002</v>
      </c>
      <c r="ARU587" s="21">
        <f t="shared" si="1267"/>
        <v>204622.95</v>
      </c>
      <c r="ARV587" s="21">
        <f t="shared" si="1267"/>
        <v>190652.35</v>
      </c>
      <c r="ARW587" s="23">
        <v>60</v>
      </c>
      <c r="ARX587" s="23">
        <v>59</v>
      </c>
      <c r="ARY587" s="23">
        <v>59</v>
      </c>
      <c r="ARZ587" s="35"/>
      <c r="ASA587" s="35"/>
      <c r="ASB587" s="35"/>
      <c r="ASC587" s="21">
        <f t="shared" si="1605"/>
        <v>949894.8</v>
      </c>
      <c r="ASD587" s="21">
        <f t="shared" si="1606"/>
        <v>934063.22</v>
      </c>
      <c r="ASE587" s="21">
        <f t="shared" si="1607"/>
        <v>934063.22</v>
      </c>
      <c r="ASF587" s="35"/>
      <c r="ASG587" s="35"/>
      <c r="ASH587" s="35"/>
      <c r="ASI587" s="21">
        <f t="shared" si="1608"/>
        <v>6137.7</v>
      </c>
      <c r="ASJ587" s="21">
        <f t="shared" si="1609"/>
        <v>6609.61</v>
      </c>
      <c r="ASK587" s="21">
        <f t="shared" si="1610"/>
        <v>6109.73</v>
      </c>
      <c r="ASL587" s="35"/>
      <c r="ASM587" s="35"/>
      <c r="ASN587" s="35"/>
      <c r="ASO587" s="21">
        <f t="shared" si="1268"/>
        <v>368262</v>
      </c>
      <c r="ASP587" s="21">
        <f t="shared" si="1268"/>
        <v>389966.99</v>
      </c>
      <c r="ASQ587" s="21">
        <f t="shared" si="1268"/>
        <v>360474.07</v>
      </c>
      <c r="ASR587" s="23">
        <v>98</v>
      </c>
      <c r="ASS587" s="23">
        <v>60</v>
      </c>
      <c r="AST587" s="23">
        <v>60</v>
      </c>
      <c r="ASU587" s="35"/>
      <c r="ASV587" s="35"/>
      <c r="ASW587" s="35"/>
      <c r="ASX587" s="21">
        <f t="shared" si="1611"/>
        <v>1551494.84</v>
      </c>
      <c r="ASY587" s="21">
        <f t="shared" si="1612"/>
        <v>949894.8</v>
      </c>
      <c r="ASZ587" s="21">
        <f t="shared" si="1613"/>
        <v>949894.8</v>
      </c>
      <c r="ATA587" s="35"/>
      <c r="ATB587" s="35"/>
      <c r="ATC587" s="35"/>
      <c r="ATD587" s="21">
        <f t="shared" si="1614"/>
        <v>6328.2</v>
      </c>
      <c r="ATE587" s="21">
        <f t="shared" si="1615"/>
        <v>5643.15</v>
      </c>
      <c r="ATF587" s="21">
        <f t="shared" si="1616"/>
        <v>5268.16</v>
      </c>
      <c r="ATG587" s="35"/>
      <c r="ATH587" s="35"/>
      <c r="ATI587" s="35"/>
      <c r="ATJ587" s="21">
        <f t="shared" si="1269"/>
        <v>620163.6</v>
      </c>
      <c r="ATK587" s="21">
        <f t="shared" si="1269"/>
        <v>338589</v>
      </c>
      <c r="ATL587" s="21">
        <f t="shared" si="1269"/>
        <v>316089.59999999998</v>
      </c>
      <c r="ATM587" s="23">
        <v>96</v>
      </c>
      <c r="ATN587" s="23">
        <v>84</v>
      </c>
      <c r="ATO587" s="23">
        <v>84</v>
      </c>
      <c r="ATP587" s="35"/>
      <c r="ATQ587" s="35"/>
      <c r="ATR587" s="35"/>
      <c r="ATS587" s="21">
        <f t="shared" si="1617"/>
        <v>1519831.68</v>
      </c>
      <c r="ATT587" s="21">
        <f t="shared" si="1618"/>
        <v>1329852.72</v>
      </c>
      <c r="ATU587" s="21">
        <f t="shared" si="1619"/>
        <v>1329852.72</v>
      </c>
      <c r="ATV587" s="35"/>
      <c r="ATW587" s="35"/>
      <c r="ATX587" s="35"/>
      <c r="ATY587" s="21">
        <f t="shared" si="1620"/>
        <v>6711.9</v>
      </c>
      <c r="ATZ587" s="21">
        <f t="shared" si="1621"/>
        <v>6391.75</v>
      </c>
      <c r="AUA587" s="21">
        <f t="shared" si="1622"/>
        <v>5909.94</v>
      </c>
      <c r="AUB587" s="35"/>
      <c r="AUC587" s="35"/>
      <c r="AUD587" s="35"/>
      <c r="AUE587" s="21">
        <f t="shared" si="1270"/>
        <v>644342.4</v>
      </c>
      <c r="AUF587" s="21">
        <f t="shared" si="1270"/>
        <v>536907</v>
      </c>
      <c r="AUG587" s="21">
        <f t="shared" si="1270"/>
        <v>496434.96</v>
      </c>
      <c r="AUH587" s="23">
        <v>79</v>
      </c>
      <c r="AUI587" s="23">
        <v>51</v>
      </c>
      <c r="AUJ587" s="23">
        <v>51</v>
      </c>
      <c r="AUK587" s="35"/>
      <c r="AUL587" s="35"/>
      <c r="AUM587" s="35"/>
      <c r="AUN587" s="21">
        <f t="shared" si="1623"/>
        <v>1250694.82</v>
      </c>
      <c r="AUO587" s="21">
        <f t="shared" si="1624"/>
        <v>807410.58</v>
      </c>
      <c r="AUP587" s="21">
        <f t="shared" si="1625"/>
        <v>807410.58</v>
      </c>
      <c r="AUQ587" s="35"/>
      <c r="AUR587" s="35"/>
      <c r="AUS587" s="35"/>
      <c r="AUT587" s="21">
        <f t="shared" si="1626"/>
        <v>6426.53</v>
      </c>
      <c r="AUU587" s="21">
        <f t="shared" si="1627"/>
        <v>6409.43</v>
      </c>
      <c r="AUV587" s="21">
        <f t="shared" si="1628"/>
        <v>5984.3</v>
      </c>
      <c r="AUW587" s="35"/>
      <c r="AUX587" s="35"/>
      <c r="AUY587" s="35"/>
      <c r="AUZ587" s="21">
        <f t="shared" si="1271"/>
        <v>507695.87</v>
      </c>
      <c r="AVA587" s="21">
        <f t="shared" si="1271"/>
        <v>326880.93</v>
      </c>
      <c r="AVB587" s="21">
        <f t="shared" si="1271"/>
        <v>305199.3</v>
      </c>
      <c r="AVC587" s="41">
        <f t="shared" si="1272"/>
        <v>2732</v>
      </c>
      <c r="AVD587" s="41">
        <f t="shared" si="1272"/>
        <v>2178</v>
      </c>
      <c r="AVE587" s="41">
        <f t="shared" si="1272"/>
        <v>2178</v>
      </c>
      <c r="AVF587" s="21">
        <f t="shared" si="1272"/>
        <v>0</v>
      </c>
      <c r="AVG587" s="21">
        <f t="shared" si="1272"/>
        <v>0</v>
      </c>
      <c r="AVH587" s="21">
        <f t="shared" si="1272"/>
        <v>0</v>
      </c>
      <c r="AVI587" s="21">
        <f t="shared" si="1272"/>
        <v>43251876.560000002</v>
      </c>
      <c r="AVJ587" s="21">
        <f t="shared" si="1272"/>
        <v>34481181.240000002</v>
      </c>
      <c r="AVK587" s="21">
        <f t="shared" si="1272"/>
        <v>34481181.240000002</v>
      </c>
      <c r="AVL587" s="35"/>
      <c r="AVM587" s="35"/>
      <c r="AVN587" s="35"/>
      <c r="AVO587" s="21"/>
      <c r="AVP587" s="21"/>
      <c r="AVQ587" s="21"/>
      <c r="AVR587" s="21">
        <f t="shared" si="1273"/>
        <v>0</v>
      </c>
      <c r="AVS587" s="21">
        <f t="shared" si="1273"/>
        <v>0</v>
      </c>
      <c r="AVT587" s="21">
        <f t="shared" si="1273"/>
        <v>0</v>
      </c>
      <c r="AVU587" s="21">
        <f t="shared" si="1273"/>
        <v>19165717.579999998</v>
      </c>
      <c r="AVV587" s="21">
        <f t="shared" si="1273"/>
        <v>14368093.77</v>
      </c>
      <c r="AVW587" s="21">
        <f t="shared" si="1273"/>
        <v>13459175.43</v>
      </c>
    </row>
    <row r="588" spans="1:1271" ht="36">
      <c r="A588" s="22" t="s">
        <v>186</v>
      </c>
      <c r="B588" s="22" t="s">
        <v>94</v>
      </c>
      <c r="C588" s="5"/>
      <c r="D588" s="113"/>
      <c r="E588" s="96"/>
      <c r="F588" s="29"/>
      <c r="G588" s="29"/>
      <c r="H588" s="29"/>
      <c r="I588" s="21">
        <f t="shared" si="1274"/>
        <v>3588.49</v>
      </c>
      <c r="J588" s="21">
        <f t="shared" si="1274"/>
        <v>3588.49</v>
      </c>
      <c r="K588" s="21">
        <f t="shared" si="1274"/>
        <v>3588.49</v>
      </c>
      <c r="L588" s="23">
        <v>159</v>
      </c>
      <c r="M588" s="23">
        <v>146</v>
      </c>
      <c r="N588" s="23">
        <v>146</v>
      </c>
      <c r="O588" s="35"/>
      <c r="P588" s="35"/>
      <c r="Q588" s="35"/>
      <c r="R588" s="21">
        <f t="shared" si="1275"/>
        <v>570569.91</v>
      </c>
      <c r="S588" s="21">
        <f t="shared" si="1276"/>
        <v>523919.54</v>
      </c>
      <c r="T588" s="21">
        <f t="shared" si="1277"/>
        <v>523919.54</v>
      </c>
      <c r="U588" s="35"/>
      <c r="V588" s="35"/>
      <c r="W588" s="35"/>
      <c r="X588" s="21">
        <f t="shared" si="1278"/>
        <v>1018.47</v>
      </c>
      <c r="Y588" s="21">
        <f t="shared" si="1279"/>
        <v>1692.34</v>
      </c>
      <c r="Z588" s="21">
        <f t="shared" si="1280"/>
        <v>1562.08</v>
      </c>
      <c r="AA588" s="35"/>
      <c r="AB588" s="35"/>
      <c r="AC588" s="35"/>
      <c r="AD588" s="21">
        <f t="shared" si="1213"/>
        <v>161936.73000000001</v>
      </c>
      <c r="AE588" s="21">
        <f t="shared" si="1213"/>
        <v>247081.64</v>
      </c>
      <c r="AF588" s="21">
        <f t="shared" si="1213"/>
        <v>228063.68</v>
      </c>
      <c r="AG588" s="23">
        <v>276</v>
      </c>
      <c r="AH588" s="23">
        <v>308</v>
      </c>
      <c r="AI588" s="23">
        <v>308</v>
      </c>
      <c r="AJ588" s="35"/>
      <c r="AK588" s="35"/>
      <c r="AL588" s="35"/>
      <c r="AM588" s="21">
        <f t="shared" si="1281"/>
        <v>990423.24</v>
      </c>
      <c r="AN588" s="21">
        <f t="shared" si="1282"/>
        <v>1105254.92</v>
      </c>
      <c r="AO588" s="21">
        <f t="shared" si="1283"/>
        <v>1105254.92</v>
      </c>
      <c r="AP588" s="35"/>
      <c r="AQ588" s="35"/>
      <c r="AR588" s="35"/>
      <c r="AS588" s="21">
        <f t="shared" si="1284"/>
        <v>1585.84</v>
      </c>
      <c r="AT588" s="21">
        <f t="shared" si="1285"/>
        <v>1575.76</v>
      </c>
      <c r="AU588" s="21">
        <f t="shared" si="1286"/>
        <v>1489.72</v>
      </c>
      <c r="AV588" s="35"/>
      <c r="AW588" s="35"/>
      <c r="AX588" s="35"/>
      <c r="AY588" s="21">
        <f t="shared" si="1214"/>
        <v>437691.84</v>
      </c>
      <c r="AZ588" s="21">
        <f t="shared" si="1214"/>
        <v>485334.08</v>
      </c>
      <c r="BA588" s="21">
        <f t="shared" si="1214"/>
        <v>458833.76</v>
      </c>
      <c r="BB588" s="23">
        <v>211</v>
      </c>
      <c r="BC588" s="23">
        <v>225</v>
      </c>
      <c r="BD588" s="23">
        <v>225</v>
      </c>
      <c r="BE588" s="35"/>
      <c r="BF588" s="35"/>
      <c r="BG588" s="35"/>
      <c r="BH588" s="21">
        <f t="shared" si="1287"/>
        <v>757171.39</v>
      </c>
      <c r="BI588" s="21">
        <f t="shared" si="1288"/>
        <v>807410.25</v>
      </c>
      <c r="BJ588" s="21">
        <f t="shared" si="1289"/>
        <v>807410.25</v>
      </c>
      <c r="BK588" s="35"/>
      <c r="BL588" s="35"/>
      <c r="BM588" s="35"/>
      <c r="BN588" s="21">
        <f t="shared" si="1290"/>
        <v>1326.65</v>
      </c>
      <c r="BO588" s="21">
        <f t="shared" si="1291"/>
        <v>1547.97</v>
      </c>
      <c r="BP588" s="21">
        <f t="shared" si="1292"/>
        <v>1420.57</v>
      </c>
      <c r="BQ588" s="35"/>
      <c r="BR588" s="35"/>
      <c r="BS588" s="35"/>
      <c r="BT588" s="21">
        <f t="shared" si="1215"/>
        <v>279923.15000000002</v>
      </c>
      <c r="BU588" s="21">
        <f t="shared" si="1215"/>
        <v>348293.25</v>
      </c>
      <c r="BV588" s="21">
        <f t="shared" si="1215"/>
        <v>319628.25</v>
      </c>
      <c r="BW588" s="23">
        <v>23</v>
      </c>
      <c r="BX588" s="23">
        <v>23</v>
      </c>
      <c r="BY588" s="23">
        <v>23</v>
      </c>
      <c r="BZ588" s="35"/>
      <c r="CA588" s="35"/>
      <c r="CB588" s="35"/>
      <c r="CC588" s="21">
        <f t="shared" si="1293"/>
        <v>82535.27</v>
      </c>
      <c r="CD588" s="21">
        <f t="shared" si="1294"/>
        <v>82535.27</v>
      </c>
      <c r="CE588" s="21">
        <f t="shared" si="1295"/>
        <v>82535.27</v>
      </c>
      <c r="CF588" s="35"/>
      <c r="CG588" s="35"/>
      <c r="CH588" s="35"/>
      <c r="CI588" s="21">
        <f t="shared" si="1296"/>
        <v>2079.44</v>
      </c>
      <c r="CJ588" s="21">
        <f t="shared" si="1297"/>
        <v>1760.3</v>
      </c>
      <c r="CK588" s="21">
        <f t="shared" si="1298"/>
        <v>5639.05</v>
      </c>
      <c r="CL588" s="35"/>
      <c r="CM588" s="35"/>
      <c r="CN588" s="35"/>
      <c r="CO588" s="21">
        <f t="shared" si="1216"/>
        <v>47827.12</v>
      </c>
      <c r="CP588" s="21">
        <f t="shared" si="1216"/>
        <v>40486.9</v>
      </c>
      <c r="CQ588" s="21">
        <f t="shared" si="1216"/>
        <v>129698.15</v>
      </c>
      <c r="CR588" s="23">
        <v>111</v>
      </c>
      <c r="CS588" s="23">
        <v>109</v>
      </c>
      <c r="CT588" s="23">
        <v>109</v>
      </c>
      <c r="CU588" s="35"/>
      <c r="CV588" s="35"/>
      <c r="CW588" s="35"/>
      <c r="CX588" s="21">
        <f t="shared" si="1299"/>
        <v>398322.39</v>
      </c>
      <c r="CY588" s="21">
        <f t="shared" si="1300"/>
        <v>391145.41</v>
      </c>
      <c r="CZ588" s="21">
        <f t="shared" si="1301"/>
        <v>391145.41</v>
      </c>
      <c r="DA588" s="35"/>
      <c r="DB588" s="35"/>
      <c r="DC588" s="35"/>
      <c r="DD588" s="21">
        <f t="shared" si="1302"/>
        <v>1874.38</v>
      </c>
      <c r="DE588" s="21">
        <f t="shared" si="1303"/>
        <v>1833.65</v>
      </c>
      <c r="DF588" s="21">
        <f t="shared" si="1304"/>
        <v>1724.62</v>
      </c>
      <c r="DG588" s="35"/>
      <c r="DH588" s="35"/>
      <c r="DI588" s="35"/>
      <c r="DJ588" s="21">
        <f t="shared" si="1217"/>
        <v>208056.18</v>
      </c>
      <c r="DK588" s="21">
        <f t="shared" si="1217"/>
        <v>199867.85</v>
      </c>
      <c r="DL588" s="21">
        <f t="shared" si="1217"/>
        <v>187983.58</v>
      </c>
      <c r="DM588" s="23">
        <v>150</v>
      </c>
      <c r="DN588" s="23">
        <v>136</v>
      </c>
      <c r="DO588" s="23">
        <v>136</v>
      </c>
      <c r="DP588" s="35"/>
      <c r="DQ588" s="35"/>
      <c r="DR588" s="35"/>
      <c r="DS588" s="21">
        <f t="shared" si="1305"/>
        <v>538273.5</v>
      </c>
      <c r="DT588" s="21">
        <f t="shared" si="1306"/>
        <v>488034.64</v>
      </c>
      <c r="DU588" s="21">
        <f t="shared" si="1307"/>
        <v>488034.64</v>
      </c>
      <c r="DV588" s="35"/>
      <c r="DW588" s="35"/>
      <c r="DX588" s="35"/>
      <c r="DY588" s="21">
        <f t="shared" si="1308"/>
        <v>1986.78</v>
      </c>
      <c r="DZ588" s="21">
        <f t="shared" si="1309"/>
        <v>1954.95</v>
      </c>
      <c r="EA588" s="21">
        <f t="shared" si="1310"/>
        <v>1852.47</v>
      </c>
      <c r="EB588" s="35"/>
      <c r="EC588" s="35"/>
      <c r="ED588" s="35"/>
      <c r="EE588" s="21">
        <f t="shared" si="1218"/>
        <v>298017</v>
      </c>
      <c r="EF588" s="21">
        <f t="shared" si="1218"/>
        <v>265873.2</v>
      </c>
      <c r="EG588" s="21">
        <f t="shared" si="1218"/>
        <v>251935.92</v>
      </c>
      <c r="EH588" s="23">
        <v>0</v>
      </c>
      <c r="EI588" s="109">
        <f>45-45</f>
        <v>0</v>
      </c>
      <c r="EJ588" s="109">
        <f>45-45</f>
        <v>0</v>
      </c>
      <c r="EK588" s="35"/>
      <c r="EL588" s="35"/>
      <c r="EM588" s="35"/>
      <c r="EN588" s="21">
        <f t="shared" si="1311"/>
        <v>0</v>
      </c>
      <c r="EO588" s="21">
        <f t="shared" si="1312"/>
        <v>0</v>
      </c>
      <c r="EP588" s="21">
        <f t="shared" si="1313"/>
        <v>0</v>
      </c>
      <c r="EQ588" s="35"/>
      <c r="ER588" s="35"/>
      <c r="ES588" s="35"/>
      <c r="ET588" s="21">
        <f t="shared" si="1314"/>
        <v>0</v>
      </c>
      <c r="EU588" s="21">
        <f t="shared" si="1315"/>
        <v>0</v>
      </c>
      <c r="EV588" s="21">
        <f t="shared" si="1316"/>
        <v>0</v>
      </c>
      <c r="EW588" s="35"/>
      <c r="EX588" s="35"/>
      <c r="EY588" s="35"/>
      <c r="EZ588" s="21">
        <f t="shared" si="1219"/>
        <v>0</v>
      </c>
      <c r="FA588" s="21">
        <f t="shared" si="1219"/>
        <v>0</v>
      </c>
      <c r="FB588" s="21">
        <f t="shared" si="1219"/>
        <v>0</v>
      </c>
      <c r="FC588" s="110">
        <v>84</v>
      </c>
      <c r="FD588" s="110">
        <v>101</v>
      </c>
      <c r="FE588" s="110">
        <v>101</v>
      </c>
      <c r="FF588" s="35"/>
      <c r="FG588" s="35"/>
      <c r="FH588" s="35"/>
      <c r="FI588" s="21">
        <f t="shared" si="1317"/>
        <v>301433.15999999997</v>
      </c>
      <c r="FJ588" s="21">
        <f t="shared" si="1318"/>
        <v>362437.49</v>
      </c>
      <c r="FK588" s="21">
        <f t="shared" si="1319"/>
        <v>362437.49</v>
      </c>
      <c r="FL588" s="35"/>
      <c r="FM588" s="35"/>
      <c r="FN588" s="35"/>
      <c r="FO588" s="21">
        <f t="shared" si="1320"/>
        <v>1627.78</v>
      </c>
      <c r="FP588" s="21">
        <f t="shared" si="1321"/>
        <v>1468.42</v>
      </c>
      <c r="FQ588" s="21">
        <f t="shared" si="1322"/>
        <v>1393.42</v>
      </c>
      <c r="FR588" s="35"/>
      <c r="FS588" s="35"/>
      <c r="FT588" s="35"/>
      <c r="FU588" s="21">
        <f t="shared" si="1220"/>
        <v>136733.51999999999</v>
      </c>
      <c r="FV588" s="21">
        <f t="shared" si="1220"/>
        <v>148310.42000000001</v>
      </c>
      <c r="FW588" s="21">
        <f t="shared" si="1220"/>
        <v>140735.42000000001</v>
      </c>
      <c r="FX588" s="23">
        <f>112-112</f>
        <v>0</v>
      </c>
      <c r="FY588" s="23">
        <f t="shared" ref="FY588:FZ588" si="1640">112-112</f>
        <v>0</v>
      </c>
      <c r="FZ588" s="23">
        <f t="shared" si="1640"/>
        <v>0</v>
      </c>
      <c r="GA588" s="35"/>
      <c r="GB588" s="35"/>
      <c r="GC588" s="35"/>
      <c r="GD588" s="21">
        <f t="shared" si="1323"/>
        <v>0</v>
      </c>
      <c r="GE588" s="21">
        <f t="shared" si="1324"/>
        <v>0</v>
      </c>
      <c r="GF588" s="21">
        <f t="shared" si="1325"/>
        <v>0</v>
      </c>
      <c r="GG588" s="35"/>
      <c r="GH588" s="35"/>
      <c r="GI588" s="35"/>
      <c r="GJ588" s="21">
        <f t="shared" si="1326"/>
        <v>0</v>
      </c>
      <c r="GK588" s="21">
        <f t="shared" si="1327"/>
        <v>0</v>
      </c>
      <c r="GL588" s="21">
        <f t="shared" si="1328"/>
        <v>0</v>
      </c>
      <c r="GM588" s="35"/>
      <c r="GN588" s="35"/>
      <c r="GO588" s="35"/>
      <c r="GP588" s="21">
        <f t="shared" si="1221"/>
        <v>0</v>
      </c>
      <c r="GQ588" s="21">
        <f t="shared" si="1221"/>
        <v>0</v>
      </c>
      <c r="GR588" s="21">
        <f t="shared" si="1221"/>
        <v>0</v>
      </c>
      <c r="GS588" s="110">
        <v>94</v>
      </c>
      <c r="GT588" s="110">
        <v>92</v>
      </c>
      <c r="GU588" s="110">
        <v>92</v>
      </c>
      <c r="GV588" s="35"/>
      <c r="GW588" s="35"/>
      <c r="GX588" s="35"/>
      <c r="GY588" s="21">
        <f t="shared" si="1329"/>
        <v>337318.06</v>
      </c>
      <c r="GZ588" s="21">
        <f t="shared" si="1330"/>
        <v>330141.08</v>
      </c>
      <c r="HA588" s="21">
        <f t="shared" si="1331"/>
        <v>330141.08</v>
      </c>
      <c r="HB588" s="35"/>
      <c r="HC588" s="35"/>
      <c r="HD588" s="35"/>
      <c r="HE588" s="21">
        <f t="shared" si="1332"/>
        <v>1717.37</v>
      </c>
      <c r="HF588" s="21">
        <f t="shared" si="1333"/>
        <v>1688</v>
      </c>
      <c r="HG588" s="21">
        <f t="shared" si="1334"/>
        <v>1595.2</v>
      </c>
      <c r="HH588" s="35"/>
      <c r="HI588" s="35"/>
      <c r="HJ588" s="35"/>
      <c r="HK588" s="21">
        <f t="shared" si="1222"/>
        <v>161432.78</v>
      </c>
      <c r="HL588" s="21">
        <f t="shared" si="1222"/>
        <v>155296</v>
      </c>
      <c r="HM588" s="21">
        <f t="shared" si="1222"/>
        <v>146758.39999999999</v>
      </c>
      <c r="HN588" s="110">
        <v>192</v>
      </c>
      <c r="HO588" s="110">
        <v>216</v>
      </c>
      <c r="HP588" s="110">
        <v>216</v>
      </c>
      <c r="HQ588" s="35"/>
      <c r="HR588" s="35"/>
      <c r="HS588" s="35"/>
      <c r="HT588" s="21">
        <f t="shared" si="1335"/>
        <v>688990.08</v>
      </c>
      <c r="HU588" s="21">
        <f t="shared" si="1336"/>
        <v>775113.84</v>
      </c>
      <c r="HV588" s="21">
        <f t="shared" si="1337"/>
        <v>775113.84</v>
      </c>
      <c r="HW588" s="35"/>
      <c r="HX588" s="35"/>
      <c r="HY588" s="35"/>
      <c r="HZ588" s="21">
        <f t="shared" si="1338"/>
        <v>2044.69</v>
      </c>
      <c r="IA588" s="21">
        <f t="shared" si="1339"/>
        <v>1640.55</v>
      </c>
      <c r="IB588" s="21">
        <f t="shared" si="1340"/>
        <v>1531.63</v>
      </c>
      <c r="IC588" s="35"/>
      <c r="ID588" s="35"/>
      <c r="IE588" s="35"/>
      <c r="IF588" s="21">
        <f t="shared" si="1223"/>
        <v>392580.48</v>
      </c>
      <c r="IG588" s="21">
        <f t="shared" si="1223"/>
        <v>354358.8</v>
      </c>
      <c r="IH588" s="21">
        <f t="shared" si="1223"/>
        <v>330832.08</v>
      </c>
      <c r="II588" s="23">
        <v>132</v>
      </c>
      <c r="IJ588" s="23">
        <v>139</v>
      </c>
      <c r="IK588" s="23">
        <v>139</v>
      </c>
      <c r="IL588" s="35"/>
      <c r="IM588" s="35"/>
      <c r="IN588" s="35"/>
      <c r="IO588" s="21">
        <f t="shared" si="1341"/>
        <v>473680.68</v>
      </c>
      <c r="IP588" s="21">
        <f t="shared" si="1342"/>
        <v>498800.11</v>
      </c>
      <c r="IQ588" s="21">
        <f t="shared" si="1343"/>
        <v>498800.11</v>
      </c>
      <c r="IR588" s="35"/>
      <c r="IS588" s="35"/>
      <c r="IT588" s="35"/>
      <c r="IU588" s="21">
        <f t="shared" si="1344"/>
        <v>1774.63</v>
      </c>
      <c r="IV588" s="21">
        <f t="shared" si="1345"/>
        <v>1528.99</v>
      </c>
      <c r="IW588" s="21">
        <f t="shared" si="1346"/>
        <v>1424.96</v>
      </c>
      <c r="IX588" s="35"/>
      <c r="IY588" s="35"/>
      <c r="IZ588" s="35"/>
      <c r="JA588" s="21">
        <f t="shared" si="1224"/>
        <v>234251.16</v>
      </c>
      <c r="JB588" s="21">
        <f t="shared" si="1224"/>
        <v>212529.61</v>
      </c>
      <c r="JC588" s="21">
        <f t="shared" si="1224"/>
        <v>198069.44</v>
      </c>
      <c r="JD588" s="23"/>
      <c r="JE588" s="23">
        <v>41</v>
      </c>
      <c r="JF588" s="23">
        <v>41</v>
      </c>
      <c r="JG588" s="35"/>
      <c r="JH588" s="35"/>
      <c r="JI588" s="35"/>
      <c r="JJ588" s="21">
        <f t="shared" si="1347"/>
        <v>0</v>
      </c>
      <c r="JK588" s="21">
        <f t="shared" si="1348"/>
        <v>147128.09</v>
      </c>
      <c r="JL588" s="21">
        <f t="shared" si="1349"/>
        <v>147128.09</v>
      </c>
      <c r="JM588" s="35"/>
      <c r="JN588" s="35"/>
      <c r="JO588" s="35"/>
      <c r="JP588" s="21">
        <f t="shared" si="1350"/>
        <v>2426.17</v>
      </c>
      <c r="JQ588" s="21">
        <f t="shared" si="1351"/>
        <v>2143.66</v>
      </c>
      <c r="JR588" s="21">
        <f t="shared" si="1352"/>
        <v>2059.52</v>
      </c>
      <c r="JS588" s="35"/>
      <c r="JT588" s="35"/>
      <c r="JU588" s="35"/>
      <c r="JV588" s="21">
        <f t="shared" si="1225"/>
        <v>0</v>
      </c>
      <c r="JW588" s="21">
        <f t="shared" si="1225"/>
        <v>87890.06</v>
      </c>
      <c r="JX588" s="21">
        <f t="shared" si="1225"/>
        <v>84440.320000000007</v>
      </c>
      <c r="JY588" s="23">
        <v>164</v>
      </c>
      <c r="JZ588" s="23">
        <v>165</v>
      </c>
      <c r="KA588" s="23">
        <v>165</v>
      </c>
      <c r="KB588" s="35"/>
      <c r="KC588" s="35"/>
      <c r="KD588" s="35"/>
      <c r="KE588" s="21">
        <f t="shared" si="1353"/>
        <v>588512.36</v>
      </c>
      <c r="KF588" s="21">
        <f t="shared" si="1354"/>
        <v>592100.85</v>
      </c>
      <c r="KG588" s="21">
        <f t="shared" si="1355"/>
        <v>592100.85</v>
      </c>
      <c r="KH588" s="35"/>
      <c r="KI588" s="35"/>
      <c r="KJ588" s="35"/>
      <c r="KK588" s="21">
        <f t="shared" si="1356"/>
        <v>1704.74</v>
      </c>
      <c r="KL588" s="21">
        <f t="shared" si="1357"/>
        <v>1467.95</v>
      </c>
      <c r="KM588" s="21">
        <f t="shared" si="1358"/>
        <v>1372.31</v>
      </c>
      <c r="KN588" s="35"/>
      <c r="KO588" s="35"/>
      <c r="KP588" s="35"/>
      <c r="KQ588" s="21">
        <f t="shared" si="1226"/>
        <v>279577.36</v>
      </c>
      <c r="KR588" s="21">
        <f t="shared" si="1226"/>
        <v>242211.75</v>
      </c>
      <c r="KS588" s="21">
        <f t="shared" si="1226"/>
        <v>226431.15</v>
      </c>
      <c r="KT588" s="23">
        <v>181</v>
      </c>
      <c r="KU588" s="23">
        <v>217</v>
      </c>
      <c r="KV588" s="23">
        <v>217</v>
      </c>
      <c r="KW588" s="35"/>
      <c r="KX588" s="35"/>
      <c r="KY588" s="35"/>
      <c r="KZ588" s="21">
        <f t="shared" si="1359"/>
        <v>649516.68999999994</v>
      </c>
      <c r="LA588" s="21">
        <f t="shared" si="1360"/>
        <v>778702.33</v>
      </c>
      <c r="LB588" s="21">
        <f t="shared" si="1361"/>
        <v>778702.33</v>
      </c>
      <c r="LC588" s="35"/>
      <c r="LD588" s="35"/>
      <c r="LE588" s="35"/>
      <c r="LF588" s="21">
        <f t="shared" si="1362"/>
        <v>1547.57</v>
      </c>
      <c r="LG588" s="21">
        <f t="shared" si="1363"/>
        <v>1329.61</v>
      </c>
      <c r="LH588" s="21">
        <f t="shared" si="1364"/>
        <v>1259.3399999999999</v>
      </c>
      <c r="LI588" s="35"/>
      <c r="LJ588" s="35"/>
      <c r="LK588" s="35"/>
      <c r="LL588" s="21">
        <f t="shared" si="1227"/>
        <v>280110.17</v>
      </c>
      <c r="LM588" s="21">
        <f t="shared" si="1227"/>
        <v>288525.37</v>
      </c>
      <c r="LN588" s="21">
        <f t="shared" si="1227"/>
        <v>273276.78000000003</v>
      </c>
      <c r="LO588" s="23">
        <v>62</v>
      </c>
      <c r="LP588" s="23">
        <v>58</v>
      </c>
      <c r="LQ588" s="23">
        <v>58</v>
      </c>
      <c r="LR588" s="35"/>
      <c r="LS588" s="35"/>
      <c r="LT588" s="35"/>
      <c r="LU588" s="21">
        <f t="shared" si="1365"/>
        <v>222486.38</v>
      </c>
      <c r="LV588" s="21">
        <f t="shared" si="1366"/>
        <v>208132.42</v>
      </c>
      <c r="LW588" s="21">
        <f t="shared" si="1367"/>
        <v>208132.42</v>
      </c>
      <c r="LX588" s="35"/>
      <c r="LY588" s="35"/>
      <c r="LZ588" s="35"/>
      <c r="MA588" s="21">
        <f t="shared" si="1368"/>
        <v>2046.1</v>
      </c>
      <c r="MB588" s="21">
        <f t="shared" si="1369"/>
        <v>1863.1</v>
      </c>
      <c r="MC588" s="21">
        <f t="shared" si="1370"/>
        <v>1771.27</v>
      </c>
      <c r="MD588" s="35"/>
      <c r="ME588" s="35"/>
      <c r="MF588" s="35"/>
      <c r="MG588" s="21">
        <f t="shared" si="1228"/>
        <v>126858.2</v>
      </c>
      <c r="MH588" s="21">
        <f t="shared" si="1228"/>
        <v>108059.8</v>
      </c>
      <c r="MI588" s="21">
        <f t="shared" si="1228"/>
        <v>102733.66</v>
      </c>
      <c r="MJ588" s="110">
        <v>113</v>
      </c>
      <c r="MK588" s="110">
        <v>113</v>
      </c>
      <c r="ML588" s="110">
        <v>113</v>
      </c>
      <c r="MM588" s="35"/>
      <c r="MN588" s="35"/>
      <c r="MO588" s="35"/>
      <c r="MP588" s="21">
        <f t="shared" si="1371"/>
        <v>405499.37</v>
      </c>
      <c r="MQ588" s="21">
        <f t="shared" si="1372"/>
        <v>405499.37</v>
      </c>
      <c r="MR588" s="21">
        <f t="shared" si="1373"/>
        <v>405499.37</v>
      </c>
      <c r="MS588" s="35"/>
      <c r="MT588" s="35"/>
      <c r="MU588" s="35"/>
      <c r="MV588" s="21">
        <f t="shared" si="1374"/>
        <v>2388.3000000000002</v>
      </c>
      <c r="MW588" s="21">
        <f t="shared" si="1375"/>
        <v>2113</v>
      </c>
      <c r="MX588" s="21">
        <f t="shared" si="1376"/>
        <v>1968.9</v>
      </c>
      <c r="MY588" s="35"/>
      <c r="MZ588" s="35"/>
      <c r="NA588" s="35"/>
      <c r="NB588" s="21">
        <f t="shared" si="1229"/>
        <v>269877.90000000002</v>
      </c>
      <c r="NC588" s="21">
        <f t="shared" si="1229"/>
        <v>238769</v>
      </c>
      <c r="ND588" s="21">
        <f t="shared" si="1229"/>
        <v>222485.7</v>
      </c>
      <c r="NE588" s="110">
        <v>205</v>
      </c>
      <c r="NF588" s="110">
        <v>217</v>
      </c>
      <c r="NG588" s="110">
        <v>217</v>
      </c>
      <c r="NH588" s="35"/>
      <c r="NI588" s="35"/>
      <c r="NJ588" s="35"/>
      <c r="NK588" s="21">
        <f t="shared" si="1377"/>
        <v>735640.45</v>
      </c>
      <c r="NL588" s="21">
        <f t="shared" si="1378"/>
        <v>778702.33</v>
      </c>
      <c r="NM588" s="21">
        <f t="shared" si="1379"/>
        <v>778702.33</v>
      </c>
      <c r="NN588" s="35"/>
      <c r="NO588" s="35"/>
      <c r="NP588" s="35"/>
      <c r="NQ588" s="21">
        <f t="shared" si="1380"/>
        <v>1240.7</v>
      </c>
      <c r="NR588" s="21">
        <f t="shared" si="1381"/>
        <v>1348.08</v>
      </c>
      <c r="NS588" s="21">
        <f t="shared" si="1382"/>
        <v>1265.55</v>
      </c>
      <c r="NT588" s="35"/>
      <c r="NU588" s="35"/>
      <c r="NV588" s="35"/>
      <c r="NW588" s="21">
        <f t="shared" si="1230"/>
        <v>254343.5</v>
      </c>
      <c r="NX588" s="21">
        <f t="shared" si="1230"/>
        <v>292533.36</v>
      </c>
      <c r="NY588" s="21">
        <f t="shared" si="1230"/>
        <v>274624.34999999998</v>
      </c>
      <c r="NZ588" s="23">
        <v>102</v>
      </c>
      <c r="OA588" s="23">
        <v>123</v>
      </c>
      <c r="OB588" s="23">
        <v>123</v>
      </c>
      <c r="OC588" s="35"/>
      <c r="OD588" s="35"/>
      <c r="OE588" s="35"/>
      <c r="OF588" s="21">
        <f t="shared" si="1383"/>
        <v>366025.98</v>
      </c>
      <c r="OG588" s="21">
        <f t="shared" si="1384"/>
        <v>441384.27</v>
      </c>
      <c r="OH588" s="21">
        <f t="shared" si="1385"/>
        <v>441384.27</v>
      </c>
      <c r="OI588" s="35"/>
      <c r="OJ588" s="35"/>
      <c r="OK588" s="35"/>
      <c r="OL588" s="21">
        <f t="shared" si="1386"/>
        <v>2169.9299999999998</v>
      </c>
      <c r="OM588" s="21">
        <f t="shared" si="1387"/>
        <v>1976.6</v>
      </c>
      <c r="ON588" s="21">
        <f t="shared" si="1388"/>
        <v>1871.69</v>
      </c>
      <c r="OO588" s="35"/>
      <c r="OP588" s="35"/>
      <c r="OQ588" s="35"/>
      <c r="OR588" s="21">
        <f t="shared" si="1231"/>
        <v>221332.86</v>
      </c>
      <c r="OS588" s="21">
        <f t="shared" si="1231"/>
        <v>243121.8</v>
      </c>
      <c r="OT588" s="21">
        <f t="shared" si="1231"/>
        <v>230217.87</v>
      </c>
      <c r="OU588" s="23"/>
      <c r="OV588" s="23">
        <v>71</v>
      </c>
      <c r="OW588" s="23">
        <v>71</v>
      </c>
      <c r="OX588" s="35"/>
      <c r="OY588" s="35"/>
      <c r="OZ588" s="35"/>
      <c r="PA588" s="21">
        <f t="shared" si="1389"/>
        <v>0</v>
      </c>
      <c r="PB588" s="21">
        <f t="shared" si="1390"/>
        <v>254782.79</v>
      </c>
      <c r="PC588" s="21">
        <f t="shared" si="1391"/>
        <v>254782.79</v>
      </c>
      <c r="PD588" s="35"/>
      <c r="PE588" s="35"/>
      <c r="PF588" s="35"/>
      <c r="PG588" s="21">
        <f t="shared" si="1392"/>
        <v>1720.18</v>
      </c>
      <c r="PH588" s="21">
        <f t="shared" si="1393"/>
        <v>1545.2</v>
      </c>
      <c r="PI588" s="21">
        <f t="shared" si="1394"/>
        <v>1467.69</v>
      </c>
      <c r="PJ588" s="35"/>
      <c r="PK588" s="35"/>
      <c r="PL588" s="35"/>
      <c r="PM588" s="21">
        <f t="shared" si="1232"/>
        <v>0</v>
      </c>
      <c r="PN588" s="21">
        <f t="shared" si="1232"/>
        <v>109709.2</v>
      </c>
      <c r="PO588" s="21">
        <f t="shared" si="1232"/>
        <v>104205.99</v>
      </c>
      <c r="PP588" s="23">
        <v>128</v>
      </c>
      <c r="PQ588" s="23">
        <v>126</v>
      </c>
      <c r="PR588" s="23">
        <v>126</v>
      </c>
      <c r="PS588" s="35"/>
      <c r="PT588" s="35"/>
      <c r="PU588" s="35"/>
      <c r="PV588" s="21">
        <f t="shared" si="1395"/>
        <v>459326.71999999997</v>
      </c>
      <c r="PW588" s="21">
        <f t="shared" si="1396"/>
        <v>452149.74</v>
      </c>
      <c r="PX588" s="21">
        <f t="shared" si="1397"/>
        <v>452149.74</v>
      </c>
      <c r="PY588" s="35"/>
      <c r="PZ588" s="35"/>
      <c r="QA588" s="35"/>
      <c r="QB588" s="21">
        <f t="shared" si="1398"/>
        <v>1963.83</v>
      </c>
      <c r="QC588" s="21">
        <f t="shared" si="1399"/>
        <v>1779.71</v>
      </c>
      <c r="QD588" s="21">
        <f t="shared" si="1400"/>
        <v>1683.13</v>
      </c>
      <c r="QE588" s="35"/>
      <c r="QF588" s="35"/>
      <c r="QG588" s="35"/>
      <c r="QH588" s="21">
        <f t="shared" si="1233"/>
        <v>251370.23999999999</v>
      </c>
      <c r="QI588" s="21">
        <f t="shared" si="1233"/>
        <v>224243.46</v>
      </c>
      <c r="QJ588" s="21">
        <f t="shared" si="1233"/>
        <v>212074.38</v>
      </c>
      <c r="QK588" s="110">
        <v>170</v>
      </c>
      <c r="QL588" s="110">
        <v>196</v>
      </c>
      <c r="QM588" s="110">
        <v>196</v>
      </c>
      <c r="QN588" s="35"/>
      <c r="QO588" s="35"/>
      <c r="QP588" s="35"/>
      <c r="QQ588" s="21">
        <f t="shared" si="1401"/>
        <v>610043.30000000005</v>
      </c>
      <c r="QR588" s="21">
        <f t="shared" si="1402"/>
        <v>703344.04</v>
      </c>
      <c r="QS588" s="21">
        <f t="shared" si="1403"/>
        <v>703344.04</v>
      </c>
      <c r="QT588" s="35"/>
      <c r="QU588" s="35"/>
      <c r="QV588" s="35"/>
      <c r="QW588" s="21">
        <f t="shared" si="1404"/>
        <v>1694.88</v>
      </c>
      <c r="QX588" s="21">
        <f t="shared" si="1405"/>
        <v>1660.75</v>
      </c>
      <c r="QY588" s="21">
        <f t="shared" si="1406"/>
        <v>1546.31</v>
      </c>
      <c r="QZ588" s="35"/>
      <c r="RA588" s="35"/>
      <c r="RB588" s="35"/>
      <c r="RC588" s="21">
        <f t="shared" si="1234"/>
        <v>288129.59999999998</v>
      </c>
      <c r="RD588" s="21">
        <f t="shared" si="1234"/>
        <v>325507</v>
      </c>
      <c r="RE588" s="21">
        <f t="shared" si="1234"/>
        <v>303076.76</v>
      </c>
      <c r="RF588" s="110">
        <v>278</v>
      </c>
      <c r="RG588" s="110">
        <v>280</v>
      </c>
      <c r="RH588" s="110">
        <v>280</v>
      </c>
      <c r="RI588" s="35"/>
      <c r="RJ588" s="35"/>
      <c r="RK588" s="35"/>
      <c r="RL588" s="21">
        <f t="shared" si="1407"/>
        <v>997600.22</v>
      </c>
      <c r="RM588" s="21">
        <f t="shared" si="1408"/>
        <v>1004777.2</v>
      </c>
      <c r="RN588" s="21">
        <f t="shared" si="1409"/>
        <v>1004777.2</v>
      </c>
      <c r="RO588" s="35"/>
      <c r="RP588" s="35"/>
      <c r="RQ588" s="35"/>
      <c r="RR588" s="21">
        <f t="shared" si="1410"/>
        <v>1156.3499999999999</v>
      </c>
      <c r="RS588" s="21">
        <f t="shared" si="1411"/>
        <v>1228.29</v>
      </c>
      <c r="RT588" s="21">
        <f t="shared" si="1412"/>
        <v>1141.74</v>
      </c>
      <c r="RU588" s="35"/>
      <c r="RV588" s="35"/>
      <c r="RW588" s="35"/>
      <c r="RX588" s="21">
        <f t="shared" si="1235"/>
        <v>321465.3</v>
      </c>
      <c r="RY588" s="21">
        <f t="shared" si="1235"/>
        <v>343921.2</v>
      </c>
      <c r="RZ588" s="21">
        <f t="shared" si="1235"/>
        <v>319687.2</v>
      </c>
      <c r="SA588" s="110">
        <v>103</v>
      </c>
      <c r="SB588" s="110">
        <v>122</v>
      </c>
      <c r="SC588" s="110">
        <v>122</v>
      </c>
      <c r="SD588" s="35"/>
      <c r="SE588" s="35"/>
      <c r="SF588" s="35"/>
      <c r="SG588" s="21">
        <f t="shared" si="1413"/>
        <v>369614.47</v>
      </c>
      <c r="SH588" s="21">
        <f t="shared" si="1414"/>
        <v>437795.78</v>
      </c>
      <c r="SI588" s="21">
        <f t="shared" si="1415"/>
        <v>437795.78</v>
      </c>
      <c r="SJ588" s="35"/>
      <c r="SK588" s="35"/>
      <c r="SL588" s="35"/>
      <c r="SM588" s="21">
        <f t="shared" si="1416"/>
        <v>1784.22</v>
      </c>
      <c r="SN588" s="21">
        <f t="shared" si="1417"/>
        <v>1513.34</v>
      </c>
      <c r="SO588" s="21">
        <f t="shared" si="1418"/>
        <v>1418.85</v>
      </c>
      <c r="SP588" s="35"/>
      <c r="SQ588" s="35"/>
      <c r="SR588" s="35"/>
      <c r="SS588" s="21">
        <f t="shared" si="1236"/>
        <v>183774.66</v>
      </c>
      <c r="ST588" s="21">
        <f t="shared" si="1236"/>
        <v>184627.48</v>
      </c>
      <c r="SU588" s="21">
        <f t="shared" si="1236"/>
        <v>173099.7</v>
      </c>
      <c r="SV588" s="110">
        <v>72</v>
      </c>
      <c r="SW588" s="110">
        <f t="shared" ref="SW588:SX588" si="1641">70-1</f>
        <v>69</v>
      </c>
      <c r="SX588" s="110">
        <f t="shared" si="1641"/>
        <v>69</v>
      </c>
      <c r="SY588" s="35"/>
      <c r="SZ588" s="35"/>
      <c r="TA588" s="35"/>
      <c r="TB588" s="21">
        <f t="shared" si="1419"/>
        <v>258371.28</v>
      </c>
      <c r="TC588" s="21">
        <f t="shared" si="1420"/>
        <v>247605.81</v>
      </c>
      <c r="TD588" s="21">
        <f t="shared" si="1421"/>
        <v>247605.81</v>
      </c>
      <c r="TE588" s="35"/>
      <c r="TF588" s="35"/>
      <c r="TG588" s="35"/>
      <c r="TH588" s="21">
        <f t="shared" si="1422"/>
        <v>1907.99</v>
      </c>
      <c r="TI588" s="21">
        <f t="shared" si="1423"/>
        <v>1602.91</v>
      </c>
      <c r="TJ588" s="21">
        <f t="shared" si="1424"/>
        <v>1517.06</v>
      </c>
      <c r="TK588" s="35"/>
      <c r="TL588" s="35"/>
      <c r="TM588" s="35"/>
      <c r="TN588" s="21">
        <f t="shared" si="1237"/>
        <v>137375.28</v>
      </c>
      <c r="TO588" s="21">
        <f t="shared" si="1237"/>
        <v>110600.79</v>
      </c>
      <c r="TP588" s="21">
        <f t="shared" si="1237"/>
        <v>104677.14</v>
      </c>
      <c r="TQ588" s="110">
        <v>191</v>
      </c>
      <c r="TR588" s="110">
        <f t="shared" ref="TR588:TS588" si="1642">100+120-6</f>
        <v>214</v>
      </c>
      <c r="TS588" s="110">
        <f t="shared" si="1642"/>
        <v>214</v>
      </c>
      <c r="TT588" s="35"/>
      <c r="TU588" s="35"/>
      <c r="TV588" s="35"/>
      <c r="TW588" s="21">
        <f t="shared" si="1425"/>
        <v>685401.59</v>
      </c>
      <c r="TX588" s="21">
        <f t="shared" si="1426"/>
        <v>767936.86</v>
      </c>
      <c r="TY588" s="21">
        <f t="shared" si="1427"/>
        <v>767936.86</v>
      </c>
      <c r="TZ588" s="35"/>
      <c r="UA588" s="35"/>
      <c r="UB588" s="35"/>
      <c r="UC588" s="21">
        <f t="shared" si="1428"/>
        <v>1958.57</v>
      </c>
      <c r="UD588" s="21">
        <f t="shared" si="1429"/>
        <v>1697.65</v>
      </c>
      <c r="UE588" s="21">
        <f t="shared" si="1430"/>
        <v>1590.18</v>
      </c>
      <c r="UF588" s="35"/>
      <c r="UG588" s="35"/>
      <c r="UH588" s="35"/>
      <c r="UI588" s="21">
        <f t="shared" si="1238"/>
        <v>374086.87</v>
      </c>
      <c r="UJ588" s="21">
        <f t="shared" si="1238"/>
        <v>363297.1</v>
      </c>
      <c r="UK588" s="21">
        <f t="shared" si="1238"/>
        <v>340298.52</v>
      </c>
      <c r="UL588" s="110">
        <v>131</v>
      </c>
      <c r="UM588" s="110">
        <v>144</v>
      </c>
      <c r="UN588" s="110">
        <v>144</v>
      </c>
      <c r="UO588" s="35"/>
      <c r="UP588" s="35"/>
      <c r="UQ588" s="35"/>
      <c r="UR588" s="21">
        <f t="shared" si="1431"/>
        <v>470092.19</v>
      </c>
      <c r="US588" s="21">
        <f t="shared" si="1432"/>
        <v>516742.56</v>
      </c>
      <c r="UT588" s="21">
        <f t="shared" si="1433"/>
        <v>516742.56</v>
      </c>
      <c r="UU588" s="35"/>
      <c r="UV588" s="35"/>
      <c r="UW588" s="35"/>
      <c r="UX588" s="21">
        <f t="shared" si="1434"/>
        <v>1874.51</v>
      </c>
      <c r="UY588" s="21">
        <f t="shared" si="1435"/>
        <v>1680.33</v>
      </c>
      <c r="UZ588" s="21">
        <f t="shared" si="1436"/>
        <v>1559.67</v>
      </c>
      <c r="VA588" s="35"/>
      <c r="VB588" s="35"/>
      <c r="VC588" s="35"/>
      <c r="VD588" s="21">
        <f t="shared" si="1239"/>
        <v>245560.81</v>
      </c>
      <c r="VE588" s="21">
        <f t="shared" si="1239"/>
        <v>241967.52</v>
      </c>
      <c r="VF588" s="21">
        <f t="shared" si="1239"/>
        <v>224592.48</v>
      </c>
      <c r="VG588" s="23">
        <f>120-120</f>
        <v>0</v>
      </c>
      <c r="VH588" s="23">
        <f t="shared" ref="VH588:VI588" si="1643">120-120</f>
        <v>0</v>
      </c>
      <c r="VI588" s="23">
        <f t="shared" si="1643"/>
        <v>0</v>
      </c>
      <c r="VJ588" s="35"/>
      <c r="VK588" s="35"/>
      <c r="VL588" s="35"/>
      <c r="VM588" s="21">
        <f t="shared" si="1437"/>
        <v>0</v>
      </c>
      <c r="VN588" s="21">
        <f t="shared" si="1438"/>
        <v>0</v>
      </c>
      <c r="VO588" s="21">
        <f t="shared" si="1439"/>
        <v>0</v>
      </c>
      <c r="VP588" s="35"/>
      <c r="VQ588" s="35"/>
      <c r="VR588" s="35"/>
      <c r="VS588" s="21">
        <f t="shared" si="1440"/>
        <v>0</v>
      </c>
      <c r="VT588" s="21">
        <f t="shared" si="1441"/>
        <v>0</v>
      </c>
      <c r="VU588" s="21">
        <f t="shared" si="1442"/>
        <v>0</v>
      </c>
      <c r="VV588" s="35"/>
      <c r="VW588" s="35"/>
      <c r="VX588" s="35"/>
      <c r="VY588" s="21">
        <f t="shared" si="1240"/>
        <v>0</v>
      </c>
      <c r="VZ588" s="21">
        <f t="shared" si="1240"/>
        <v>0</v>
      </c>
      <c r="WA588" s="21">
        <f t="shared" si="1240"/>
        <v>0</v>
      </c>
      <c r="WB588" s="23">
        <v>109</v>
      </c>
      <c r="WC588" s="23">
        <v>109</v>
      </c>
      <c r="WD588" s="23">
        <v>109</v>
      </c>
      <c r="WE588" s="35"/>
      <c r="WF588" s="35"/>
      <c r="WG588" s="35"/>
      <c r="WH588" s="21">
        <f t="shared" si="1443"/>
        <v>391145.41</v>
      </c>
      <c r="WI588" s="21">
        <f t="shared" si="1444"/>
        <v>391145.41</v>
      </c>
      <c r="WJ588" s="21">
        <f t="shared" si="1445"/>
        <v>391145.41</v>
      </c>
      <c r="WK588" s="35"/>
      <c r="WL588" s="35"/>
      <c r="WM588" s="35"/>
      <c r="WN588" s="21">
        <f t="shared" si="1446"/>
        <v>1545.61</v>
      </c>
      <c r="WO588" s="21">
        <f t="shared" si="1447"/>
        <v>1365.97</v>
      </c>
      <c r="WP588" s="21">
        <f t="shared" si="1448"/>
        <v>1294.5</v>
      </c>
      <c r="WQ588" s="35"/>
      <c r="WR588" s="35"/>
      <c r="WS588" s="35"/>
      <c r="WT588" s="21">
        <f t="shared" si="1241"/>
        <v>168471.49</v>
      </c>
      <c r="WU588" s="21">
        <f t="shared" si="1241"/>
        <v>148890.73000000001</v>
      </c>
      <c r="WV588" s="21">
        <f t="shared" si="1241"/>
        <v>141100.5</v>
      </c>
      <c r="WW588" s="110">
        <v>213</v>
      </c>
      <c r="WX588" s="110">
        <v>230</v>
      </c>
      <c r="WY588" s="110">
        <v>230</v>
      </c>
      <c r="WZ588" s="35"/>
      <c r="XA588" s="35"/>
      <c r="XB588" s="35"/>
      <c r="XC588" s="21">
        <f t="shared" si="1449"/>
        <v>764348.37</v>
      </c>
      <c r="XD588" s="21">
        <f t="shared" si="1450"/>
        <v>825352.7</v>
      </c>
      <c r="XE588" s="21">
        <f t="shared" si="1451"/>
        <v>825352.7</v>
      </c>
      <c r="XF588" s="35"/>
      <c r="XG588" s="35"/>
      <c r="XH588" s="35"/>
      <c r="XI588" s="21">
        <f t="shared" si="1452"/>
        <v>1436.3</v>
      </c>
      <c r="XJ588" s="21">
        <f t="shared" si="1453"/>
        <v>1329.03</v>
      </c>
      <c r="XK588" s="21">
        <f t="shared" si="1454"/>
        <v>1247.79</v>
      </c>
      <c r="XL588" s="35"/>
      <c r="XM588" s="35"/>
      <c r="XN588" s="35"/>
      <c r="XO588" s="21">
        <f t="shared" si="1242"/>
        <v>305931.90000000002</v>
      </c>
      <c r="XP588" s="21">
        <f t="shared" si="1242"/>
        <v>305676.90000000002</v>
      </c>
      <c r="XQ588" s="21">
        <f t="shared" si="1242"/>
        <v>286991.7</v>
      </c>
      <c r="XR588" s="110">
        <v>151</v>
      </c>
      <c r="XS588" s="110">
        <v>172</v>
      </c>
      <c r="XT588" s="110">
        <v>172</v>
      </c>
      <c r="XU588" s="35"/>
      <c r="XV588" s="35"/>
      <c r="XW588" s="35"/>
      <c r="XX588" s="21">
        <f t="shared" si="1455"/>
        <v>541861.99</v>
      </c>
      <c r="XY588" s="21">
        <f t="shared" si="1456"/>
        <v>617220.28</v>
      </c>
      <c r="XZ588" s="21">
        <f t="shared" si="1457"/>
        <v>617220.28</v>
      </c>
      <c r="YA588" s="35"/>
      <c r="YB588" s="35"/>
      <c r="YC588" s="35"/>
      <c r="YD588" s="21">
        <f t="shared" si="1458"/>
        <v>1255.1500000000001</v>
      </c>
      <c r="YE588" s="21">
        <f t="shared" si="1459"/>
        <v>1208.44</v>
      </c>
      <c r="YF588" s="21">
        <f t="shared" si="1460"/>
        <v>1133.96</v>
      </c>
      <c r="YG588" s="35"/>
      <c r="YH588" s="35"/>
      <c r="YI588" s="35"/>
      <c r="YJ588" s="21">
        <f t="shared" si="1243"/>
        <v>189527.65</v>
      </c>
      <c r="YK588" s="21">
        <f t="shared" si="1243"/>
        <v>207851.68</v>
      </c>
      <c r="YL588" s="21">
        <f t="shared" si="1243"/>
        <v>195041.12</v>
      </c>
      <c r="YM588" s="110">
        <v>152</v>
      </c>
      <c r="YN588" s="110">
        <v>161</v>
      </c>
      <c r="YO588" s="110">
        <v>161</v>
      </c>
      <c r="YP588" s="35"/>
      <c r="YQ588" s="35"/>
      <c r="YR588" s="35"/>
      <c r="YS588" s="21">
        <f t="shared" si="1461"/>
        <v>545450.48</v>
      </c>
      <c r="YT588" s="21">
        <f t="shared" si="1462"/>
        <v>577746.89</v>
      </c>
      <c r="YU588" s="21">
        <f t="shared" si="1463"/>
        <v>577746.89</v>
      </c>
      <c r="YV588" s="35"/>
      <c r="YW588" s="35"/>
      <c r="YX588" s="35"/>
      <c r="YY588" s="21">
        <f t="shared" si="1464"/>
        <v>1552.83</v>
      </c>
      <c r="YZ588" s="21">
        <f t="shared" si="1465"/>
        <v>1406.29</v>
      </c>
      <c r="ZA588" s="21">
        <f t="shared" si="1466"/>
        <v>1313.48</v>
      </c>
      <c r="ZB588" s="35"/>
      <c r="ZC588" s="35"/>
      <c r="ZD588" s="35"/>
      <c r="ZE588" s="21">
        <f t="shared" si="1244"/>
        <v>236030.16</v>
      </c>
      <c r="ZF588" s="21">
        <f t="shared" si="1244"/>
        <v>226412.69</v>
      </c>
      <c r="ZG588" s="21">
        <f t="shared" si="1244"/>
        <v>211470.28</v>
      </c>
      <c r="ZH588" s="110">
        <v>96</v>
      </c>
      <c r="ZI588" s="110">
        <v>129</v>
      </c>
      <c r="ZJ588" s="110">
        <v>129</v>
      </c>
      <c r="ZK588" s="35"/>
      <c r="ZL588" s="35"/>
      <c r="ZM588" s="35"/>
      <c r="ZN588" s="21">
        <f t="shared" si="1467"/>
        <v>344495.04</v>
      </c>
      <c r="ZO588" s="21">
        <f t="shared" si="1468"/>
        <v>462915.21</v>
      </c>
      <c r="ZP588" s="21">
        <f t="shared" si="1469"/>
        <v>462915.21</v>
      </c>
      <c r="ZQ588" s="35"/>
      <c r="ZR588" s="35"/>
      <c r="ZS588" s="35"/>
      <c r="ZT588" s="21">
        <f t="shared" si="1470"/>
        <v>2188.16</v>
      </c>
      <c r="ZU588" s="21">
        <f t="shared" si="1471"/>
        <v>1235.77</v>
      </c>
      <c r="ZV588" s="21">
        <f t="shared" si="1472"/>
        <v>1152.05</v>
      </c>
      <c r="ZW588" s="35"/>
      <c r="ZX588" s="35"/>
      <c r="ZY588" s="35"/>
      <c r="ZZ588" s="21">
        <f t="shared" si="1245"/>
        <v>210063.35999999999</v>
      </c>
      <c r="AAA588" s="21">
        <f t="shared" si="1245"/>
        <v>159414.32999999999</v>
      </c>
      <c r="AAB588" s="21">
        <f t="shared" si="1245"/>
        <v>148614.45000000001</v>
      </c>
      <c r="AAC588" s="23">
        <v>109</v>
      </c>
      <c r="AAD588" s="23">
        <v>104</v>
      </c>
      <c r="AAE588" s="23">
        <v>104</v>
      </c>
      <c r="AAF588" s="35"/>
      <c r="AAG588" s="35"/>
      <c r="AAH588" s="35"/>
      <c r="AAI588" s="21">
        <f t="shared" si="1473"/>
        <v>391145.41</v>
      </c>
      <c r="AAJ588" s="21">
        <f t="shared" si="1474"/>
        <v>373202.96</v>
      </c>
      <c r="AAK588" s="21">
        <f t="shared" si="1475"/>
        <v>373202.96</v>
      </c>
      <c r="AAL588" s="35"/>
      <c r="AAM588" s="35"/>
      <c r="AAN588" s="35"/>
      <c r="AAO588" s="21">
        <f t="shared" si="1476"/>
        <v>1754.84</v>
      </c>
      <c r="AAP588" s="21">
        <f t="shared" si="1477"/>
        <v>1684.67</v>
      </c>
      <c r="AAQ588" s="21">
        <f t="shared" si="1478"/>
        <v>1576.88</v>
      </c>
      <c r="AAR588" s="35"/>
      <c r="AAS588" s="35"/>
      <c r="AAT588" s="35"/>
      <c r="AAU588" s="21">
        <f t="shared" si="1246"/>
        <v>191277.56</v>
      </c>
      <c r="AAV588" s="21">
        <f t="shared" si="1246"/>
        <v>175205.68</v>
      </c>
      <c r="AAW588" s="21">
        <f t="shared" si="1246"/>
        <v>163995.51999999999</v>
      </c>
      <c r="AAX588" s="110">
        <v>240</v>
      </c>
      <c r="AAY588" s="110">
        <v>228</v>
      </c>
      <c r="AAZ588" s="110">
        <v>228</v>
      </c>
      <c r="ABA588" s="35"/>
      <c r="ABB588" s="35"/>
      <c r="ABC588" s="35"/>
      <c r="ABD588" s="21">
        <f t="shared" si="1479"/>
        <v>861237.6</v>
      </c>
      <c r="ABE588" s="21">
        <f t="shared" si="1480"/>
        <v>818175.72</v>
      </c>
      <c r="ABF588" s="21">
        <f t="shared" si="1481"/>
        <v>818175.72</v>
      </c>
      <c r="ABG588" s="35"/>
      <c r="ABH588" s="35"/>
      <c r="ABI588" s="35"/>
      <c r="ABJ588" s="21">
        <f t="shared" si="1482"/>
        <v>1184.69</v>
      </c>
      <c r="ABK588" s="21">
        <f t="shared" si="1483"/>
        <v>1043.55</v>
      </c>
      <c r="ABL588" s="21">
        <f t="shared" si="1484"/>
        <v>968.48</v>
      </c>
      <c r="ABM588" s="35"/>
      <c r="ABN588" s="35"/>
      <c r="ABO588" s="35"/>
      <c r="ABP588" s="21">
        <f t="shared" si="1247"/>
        <v>284325.59999999998</v>
      </c>
      <c r="ABQ588" s="21">
        <f t="shared" si="1247"/>
        <v>237929.4</v>
      </c>
      <c r="ABR588" s="21">
        <f t="shared" si="1247"/>
        <v>220813.44</v>
      </c>
      <c r="ABS588" s="110">
        <v>22</v>
      </c>
      <c r="ABT588" s="110">
        <v>67</v>
      </c>
      <c r="ABU588" s="110">
        <v>67</v>
      </c>
      <c r="ABV588" s="35"/>
      <c r="ABW588" s="35"/>
      <c r="ABX588" s="35"/>
      <c r="ABY588" s="21">
        <f t="shared" si="1485"/>
        <v>78946.78</v>
      </c>
      <c r="ABZ588" s="21">
        <f t="shared" si="1486"/>
        <v>240428.83</v>
      </c>
      <c r="ACA588" s="21">
        <f t="shared" si="1487"/>
        <v>240428.83</v>
      </c>
      <c r="ACB588" s="35"/>
      <c r="ACC588" s="35"/>
      <c r="ACD588" s="35"/>
      <c r="ACE588" s="21">
        <f t="shared" si="1488"/>
        <v>1357.88</v>
      </c>
      <c r="ACF588" s="21">
        <f t="shared" si="1489"/>
        <v>1248.94</v>
      </c>
      <c r="ACG588" s="21">
        <f t="shared" si="1490"/>
        <v>1181.0899999999999</v>
      </c>
      <c r="ACH588" s="35"/>
      <c r="ACI588" s="35"/>
      <c r="ACJ588" s="35"/>
      <c r="ACK588" s="21">
        <f t="shared" si="1248"/>
        <v>29873.360000000001</v>
      </c>
      <c r="ACL588" s="21">
        <f t="shared" si="1248"/>
        <v>83678.98</v>
      </c>
      <c r="ACM588" s="21">
        <f t="shared" si="1248"/>
        <v>79133.03</v>
      </c>
      <c r="ACN588" s="23">
        <v>108</v>
      </c>
      <c r="ACO588" s="23">
        <v>107</v>
      </c>
      <c r="ACP588" s="23">
        <v>107</v>
      </c>
      <c r="ACQ588" s="35"/>
      <c r="ACR588" s="35"/>
      <c r="ACS588" s="35"/>
      <c r="ACT588" s="21">
        <f t="shared" si="1491"/>
        <v>387556.92</v>
      </c>
      <c r="ACU588" s="21">
        <f t="shared" si="1492"/>
        <v>383968.43</v>
      </c>
      <c r="ACV588" s="21">
        <f t="shared" si="1493"/>
        <v>383968.43</v>
      </c>
      <c r="ACW588" s="35"/>
      <c r="ACX588" s="35"/>
      <c r="ACY588" s="35"/>
      <c r="ACZ588" s="21">
        <f t="shared" si="1494"/>
        <v>1463.09</v>
      </c>
      <c r="ADA588" s="21">
        <f t="shared" si="1495"/>
        <v>1358.65</v>
      </c>
      <c r="ADB588" s="21">
        <f t="shared" si="1496"/>
        <v>1281.8499999999999</v>
      </c>
      <c r="ADC588" s="35"/>
      <c r="ADD588" s="35"/>
      <c r="ADE588" s="35"/>
      <c r="ADF588" s="21">
        <f t="shared" si="1249"/>
        <v>158013.72</v>
      </c>
      <c r="ADG588" s="21">
        <f t="shared" si="1249"/>
        <v>145375.54999999999</v>
      </c>
      <c r="ADH588" s="21">
        <f t="shared" si="1249"/>
        <v>137157.95000000001</v>
      </c>
      <c r="ADI588" s="109">
        <f>323+0</f>
        <v>323</v>
      </c>
      <c r="ADJ588" s="109">
        <f>327+45</f>
        <v>372</v>
      </c>
      <c r="ADK588" s="109">
        <f>327+45</f>
        <v>372</v>
      </c>
      <c r="ADL588" s="35"/>
      <c r="ADM588" s="35"/>
      <c r="ADN588" s="35"/>
      <c r="ADO588" s="21">
        <f t="shared" si="1497"/>
        <v>1159082.27</v>
      </c>
      <c r="ADP588" s="21">
        <f t="shared" si="1498"/>
        <v>1334918.28</v>
      </c>
      <c r="ADQ588" s="21">
        <f t="shared" si="1499"/>
        <v>1334918.28</v>
      </c>
      <c r="ADR588" s="35"/>
      <c r="ADS588" s="35"/>
      <c r="ADT588" s="35"/>
      <c r="ADU588" s="21">
        <f t="shared" si="1500"/>
        <v>1204.3599999999999</v>
      </c>
      <c r="ADV588" s="21">
        <f t="shared" si="1501"/>
        <v>1243.1099999999999</v>
      </c>
      <c r="ADW588" s="21">
        <f t="shared" si="1502"/>
        <v>1161.8800000000001</v>
      </c>
      <c r="ADX588" s="35"/>
      <c r="ADY588" s="35"/>
      <c r="ADZ588" s="35"/>
      <c r="AEA588" s="21">
        <f t="shared" si="1250"/>
        <v>389008.28</v>
      </c>
      <c r="AEB588" s="21">
        <f t="shared" si="1250"/>
        <v>462436.92</v>
      </c>
      <c r="AEC588" s="21">
        <f t="shared" si="1250"/>
        <v>432219.36</v>
      </c>
      <c r="AED588" s="23">
        <v>69</v>
      </c>
      <c r="AEE588" s="23">
        <v>75</v>
      </c>
      <c r="AEF588" s="23">
        <v>75</v>
      </c>
      <c r="AEG588" s="35"/>
      <c r="AEH588" s="35"/>
      <c r="AEI588" s="35"/>
      <c r="AEJ588" s="21">
        <f t="shared" si="1503"/>
        <v>247605.81</v>
      </c>
      <c r="AEK588" s="21">
        <f t="shared" si="1504"/>
        <v>269136.75</v>
      </c>
      <c r="AEL588" s="21">
        <f t="shared" si="1505"/>
        <v>269136.75</v>
      </c>
      <c r="AEM588" s="35"/>
      <c r="AEN588" s="35"/>
      <c r="AEO588" s="35"/>
      <c r="AEP588" s="21">
        <f t="shared" si="1506"/>
        <v>1499.78</v>
      </c>
      <c r="AEQ588" s="21">
        <f t="shared" si="1507"/>
        <v>1467.03</v>
      </c>
      <c r="AER588" s="21">
        <f t="shared" si="1508"/>
        <v>1386.01</v>
      </c>
      <c r="AES588" s="35"/>
      <c r="AET588" s="35"/>
      <c r="AEU588" s="35"/>
      <c r="AEV588" s="21">
        <f t="shared" si="1251"/>
        <v>103484.82</v>
      </c>
      <c r="AEW588" s="21">
        <f t="shared" si="1251"/>
        <v>110027.25</v>
      </c>
      <c r="AEX588" s="21">
        <f t="shared" si="1251"/>
        <v>103950.75</v>
      </c>
      <c r="AEY588" s="23">
        <v>109</v>
      </c>
      <c r="AEZ588" s="23">
        <v>117</v>
      </c>
      <c r="AFA588" s="23">
        <v>117</v>
      </c>
      <c r="AFB588" s="35"/>
      <c r="AFC588" s="35"/>
      <c r="AFD588" s="35"/>
      <c r="AFE588" s="21">
        <f t="shared" si="1509"/>
        <v>391145.41</v>
      </c>
      <c r="AFF588" s="21">
        <f t="shared" si="1510"/>
        <v>419853.33</v>
      </c>
      <c r="AFG588" s="21">
        <f t="shared" si="1511"/>
        <v>419853.33</v>
      </c>
      <c r="AFH588" s="35"/>
      <c r="AFI588" s="35"/>
      <c r="AFJ588" s="35"/>
      <c r="AFK588" s="21">
        <f t="shared" si="1512"/>
        <v>1667.83</v>
      </c>
      <c r="AFL588" s="21">
        <f t="shared" si="1513"/>
        <v>1524.68</v>
      </c>
      <c r="AFM588" s="21">
        <f t="shared" si="1514"/>
        <v>1437.63</v>
      </c>
      <c r="AFN588" s="35"/>
      <c r="AFO588" s="35"/>
      <c r="AFP588" s="35"/>
      <c r="AFQ588" s="21">
        <f t="shared" si="1252"/>
        <v>181793.47</v>
      </c>
      <c r="AFR588" s="21">
        <f t="shared" si="1252"/>
        <v>178387.56</v>
      </c>
      <c r="AFS588" s="21">
        <f t="shared" si="1252"/>
        <v>168202.71</v>
      </c>
      <c r="AFT588" s="110">
        <v>162</v>
      </c>
      <c r="AFU588" s="110">
        <v>162</v>
      </c>
      <c r="AFV588" s="110">
        <v>162</v>
      </c>
      <c r="AFW588" s="35"/>
      <c r="AFX588" s="35"/>
      <c r="AFY588" s="35"/>
      <c r="AFZ588" s="21">
        <f t="shared" si="1515"/>
        <v>581335.38</v>
      </c>
      <c r="AGA588" s="21">
        <f t="shared" si="1516"/>
        <v>581335.38</v>
      </c>
      <c r="AGB588" s="21">
        <f t="shared" si="1517"/>
        <v>581335.38</v>
      </c>
      <c r="AGC588" s="35"/>
      <c r="AGD588" s="35"/>
      <c r="AGE588" s="35"/>
      <c r="AGF588" s="21">
        <f t="shared" si="1518"/>
        <v>1762.66</v>
      </c>
      <c r="AGG588" s="21">
        <f t="shared" si="1519"/>
        <v>1571.48</v>
      </c>
      <c r="AGH588" s="21">
        <f t="shared" si="1520"/>
        <v>1482.82</v>
      </c>
      <c r="AGI588" s="35"/>
      <c r="AGJ588" s="35"/>
      <c r="AGK588" s="35"/>
      <c r="AGL588" s="21">
        <f t="shared" si="1253"/>
        <v>285550.92</v>
      </c>
      <c r="AGM588" s="21">
        <f t="shared" si="1253"/>
        <v>254579.76</v>
      </c>
      <c r="AGN588" s="21">
        <f t="shared" si="1253"/>
        <v>240216.84</v>
      </c>
      <c r="AGO588" s="110">
        <v>58</v>
      </c>
      <c r="AGP588" s="110">
        <v>54</v>
      </c>
      <c r="AGQ588" s="110">
        <v>54</v>
      </c>
      <c r="AGR588" s="35"/>
      <c r="AGS588" s="35"/>
      <c r="AGT588" s="35"/>
      <c r="AGU588" s="21">
        <f t="shared" si="1521"/>
        <v>208132.42</v>
      </c>
      <c r="AGV588" s="21">
        <f t="shared" si="1522"/>
        <v>193778.46</v>
      </c>
      <c r="AGW588" s="21">
        <f t="shared" si="1523"/>
        <v>193778.46</v>
      </c>
      <c r="AGX588" s="35"/>
      <c r="AGY588" s="35"/>
      <c r="AGZ588" s="35"/>
      <c r="AHA588" s="21">
        <f t="shared" si="1524"/>
        <v>2644.06</v>
      </c>
      <c r="AHB588" s="21">
        <f t="shared" si="1525"/>
        <v>2342.96</v>
      </c>
      <c r="AHC588" s="21">
        <f t="shared" si="1526"/>
        <v>2206.25</v>
      </c>
      <c r="AHD588" s="35"/>
      <c r="AHE588" s="35"/>
      <c r="AHF588" s="35"/>
      <c r="AHG588" s="21">
        <f t="shared" si="1254"/>
        <v>153355.48000000001</v>
      </c>
      <c r="AHH588" s="21">
        <f t="shared" si="1254"/>
        <v>126519.84</v>
      </c>
      <c r="AHI588" s="21">
        <f t="shared" si="1254"/>
        <v>119137.5</v>
      </c>
      <c r="AHJ588" s="110">
        <v>94</v>
      </c>
      <c r="AHK588" s="110">
        <v>110</v>
      </c>
      <c r="AHL588" s="110">
        <v>110</v>
      </c>
      <c r="AHM588" s="35"/>
      <c r="AHN588" s="35"/>
      <c r="AHO588" s="35"/>
      <c r="AHP588" s="21">
        <f t="shared" si="1527"/>
        <v>337318.06</v>
      </c>
      <c r="AHQ588" s="21">
        <f t="shared" si="1528"/>
        <v>394733.9</v>
      </c>
      <c r="AHR588" s="21">
        <f t="shared" si="1529"/>
        <v>394733.9</v>
      </c>
      <c r="AHS588" s="35"/>
      <c r="AHT588" s="35"/>
      <c r="AHU588" s="35"/>
      <c r="AHV588" s="21">
        <f t="shared" si="1530"/>
        <v>1624.92</v>
      </c>
      <c r="AHW588" s="21">
        <f t="shared" si="1531"/>
        <v>1441.99</v>
      </c>
      <c r="AHX588" s="21">
        <f t="shared" si="1532"/>
        <v>1353.21</v>
      </c>
      <c r="AHY588" s="35"/>
      <c r="AHZ588" s="35"/>
      <c r="AIA588" s="35"/>
      <c r="AIB588" s="21">
        <f t="shared" si="1255"/>
        <v>152742.48000000001</v>
      </c>
      <c r="AIC588" s="21">
        <f t="shared" si="1255"/>
        <v>158618.9</v>
      </c>
      <c r="AID588" s="21">
        <f t="shared" si="1255"/>
        <v>148853.1</v>
      </c>
      <c r="AIE588" s="110">
        <f>107-1-106</f>
        <v>0</v>
      </c>
      <c r="AIF588" s="110">
        <f t="shared" ref="AIF588:AIG588" si="1644">107-1-106</f>
        <v>0</v>
      </c>
      <c r="AIG588" s="110">
        <f t="shared" si="1644"/>
        <v>0</v>
      </c>
      <c r="AIH588" s="35"/>
      <c r="AII588" s="35"/>
      <c r="AIJ588" s="35"/>
      <c r="AIK588" s="21">
        <f t="shared" si="1533"/>
        <v>0</v>
      </c>
      <c r="AIL588" s="21">
        <f t="shared" si="1534"/>
        <v>0</v>
      </c>
      <c r="AIM588" s="21">
        <f t="shared" si="1535"/>
        <v>0</v>
      </c>
      <c r="AIN588" s="35"/>
      <c r="AIO588" s="35"/>
      <c r="AIP588" s="35"/>
      <c r="AIQ588" s="21">
        <f t="shared" si="1536"/>
        <v>0</v>
      </c>
      <c r="AIR588" s="21">
        <f t="shared" si="1537"/>
        <v>0</v>
      </c>
      <c r="AIS588" s="21">
        <f t="shared" si="1538"/>
        <v>0</v>
      </c>
      <c r="AIT588" s="35"/>
      <c r="AIU588" s="35"/>
      <c r="AIV588" s="35"/>
      <c r="AIW588" s="21">
        <f t="shared" si="1256"/>
        <v>0</v>
      </c>
      <c r="AIX588" s="21">
        <f t="shared" si="1256"/>
        <v>0</v>
      </c>
      <c r="AIY588" s="21">
        <f t="shared" si="1256"/>
        <v>0</v>
      </c>
      <c r="AIZ588" s="110">
        <v>176</v>
      </c>
      <c r="AJA588" s="110">
        <v>152</v>
      </c>
      <c r="AJB588" s="110">
        <v>152</v>
      </c>
      <c r="AJC588" s="35"/>
      <c r="AJD588" s="35"/>
      <c r="AJE588" s="35"/>
      <c r="AJF588" s="21">
        <f t="shared" si="1539"/>
        <v>631574.24</v>
      </c>
      <c r="AJG588" s="21">
        <f t="shared" si="1540"/>
        <v>545450.48</v>
      </c>
      <c r="AJH588" s="21">
        <f t="shared" si="1541"/>
        <v>545450.48</v>
      </c>
      <c r="AJI588" s="35"/>
      <c r="AJJ588" s="35"/>
      <c r="AJK588" s="35"/>
      <c r="AJL588" s="21">
        <f t="shared" si="1542"/>
        <v>1599.96</v>
      </c>
      <c r="AJM588" s="21">
        <f t="shared" si="1543"/>
        <v>1487.21</v>
      </c>
      <c r="AJN588" s="21">
        <f t="shared" si="1544"/>
        <v>1405.01</v>
      </c>
      <c r="AJO588" s="35"/>
      <c r="AJP588" s="35"/>
      <c r="AJQ588" s="35"/>
      <c r="AJR588" s="21">
        <f t="shared" si="1257"/>
        <v>281592.96000000002</v>
      </c>
      <c r="AJS588" s="21">
        <f t="shared" si="1257"/>
        <v>226055.92</v>
      </c>
      <c r="AJT588" s="21">
        <f t="shared" si="1257"/>
        <v>213561.52</v>
      </c>
      <c r="AJU588" s="23">
        <v>115</v>
      </c>
      <c r="AJV588" s="23">
        <v>116</v>
      </c>
      <c r="AJW588" s="23">
        <v>116</v>
      </c>
      <c r="AJX588" s="35"/>
      <c r="AJY588" s="35"/>
      <c r="AJZ588" s="35"/>
      <c r="AKA588" s="21">
        <f t="shared" si="1545"/>
        <v>412676.35</v>
      </c>
      <c r="AKB588" s="21">
        <f t="shared" si="1546"/>
        <v>416264.84</v>
      </c>
      <c r="AKC588" s="21">
        <f t="shared" si="1547"/>
        <v>416264.84</v>
      </c>
      <c r="AKD588" s="35"/>
      <c r="AKE588" s="35"/>
      <c r="AKF588" s="35"/>
      <c r="AKG588" s="21">
        <f t="shared" si="1548"/>
        <v>1631.61</v>
      </c>
      <c r="AKH588" s="21">
        <f t="shared" si="1549"/>
        <v>1454.4</v>
      </c>
      <c r="AKI588" s="21">
        <f t="shared" si="1550"/>
        <v>1373.35</v>
      </c>
      <c r="AKJ588" s="35"/>
      <c r="AKK588" s="35"/>
      <c r="AKL588" s="35"/>
      <c r="AKM588" s="21">
        <f t="shared" si="1258"/>
        <v>187635.15</v>
      </c>
      <c r="AKN588" s="21">
        <f t="shared" si="1258"/>
        <v>168710.39999999999</v>
      </c>
      <c r="AKO588" s="21">
        <f t="shared" si="1258"/>
        <v>159308.6</v>
      </c>
      <c r="AKP588" s="110">
        <v>121</v>
      </c>
      <c r="AKQ588" s="110">
        <v>126</v>
      </c>
      <c r="AKR588" s="110">
        <v>126</v>
      </c>
      <c r="AKS588" s="35"/>
      <c r="AKT588" s="35"/>
      <c r="AKU588" s="35"/>
      <c r="AKV588" s="21">
        <f t="shared" si="1551"/>
        <v>434207.29</v>
      </c>
      <c r="AKW588" s="21">
        <f t="shared" si="1552"/>
        <v>452149.74</v>
      </c>
      <c r="AKX588" s="21">
        <f t="shared" si="1553"/>
        <v>452149.74</v>
      </c>
      <c r="AKY588" s="35"/>
      <c r="AKZ588" s="35"/>
      <c r="ALA588" s="35"/>
      <c r="ALB588" s="21">
        <f t="shared" si="1554"/>
        <v>1739.13</v>
      </c>
      <c r="ALC588" s="21">
        <f t="shared" si="1555"/>
        <v>1536.95</v>
      </c>
      <c r="ALD588" s="21">
        <f t="shared" si="1556"/>
        <v>1433.23</v>
      </c>
      <c r="ALE588" s="35"/>
      <c r="ALF588" s="35"/>
      <c r="ALG588" s="35"/>
      <c r="ALH588" s="21">
        <f t="shared" si="1259"/>
        <v>210434.73</v>
      </c>
      <c r="ALI588" s="21">
        <f t="shared" si="1259"/>
        <v>193655.7</v>
      </c>
      <c r="ALJ588" s="21">
        <f t="shared" si="1259"/>
        <v>180586.98</v>
      </c>
      <c r="ALK588" s="110">
        <v>99</v>
      </c>
      <c r="ALL588" s="110">
        <v>110</v>
      </c>
      <c r="ALM588" s="110">
        <v>110</v>
      </c>
      <c r="ALN588" s="35"/>
      <c r="ALO588" s="35"/>
      <c r="ALP588" s="35"/>
      <c r="ALQ588" s="21">
        <f t="shared" si="1557"/>
        <v>355260.51</v>
      </c>
      <c r="ALR588" s="21">
        <f t="shared" si="1558"/>
        <v>394733.9</v>
      </c>
      <c r="ALS588" s="21">
        <f t="shared" si="1559"/>
        <v>394733.9</v>
      </c>
      <c r="ALT588" s="35"/>
      <c r="ALU588" s="35"/>
      <c r="ALV588" s="35"/>
      <c r="ALW588" s="21">
        <f t="shared" si="1560"/>
        <v>1995.19</v>
      </c>
      <c r="ALX588" s="21">
        <f t="shared" si="1561"/>
        <v>1657.18</v>
      </c>
      <c r="ALY588" s="21">
        <f t="shared" si="1562"/>
        <v>1543.27</v>
      </c>
      <c r="ALZ588" s="35"/>
      <c r="AMA588" s="35"/>
      <c r="AMB588" s="35"/>
      <c r="AMC588" s="21">
        <f t="shared" si="1260"/>
        <v>197523.81</v>
      </c>
      <c r="AMD588" s="21">
        <f t="shared" si="1260"/>
        <v>182289.8</v>
      </c>
      <c r="AME588" s="21">
        <f t="shared" si="1260"/>
        <v>169759.7</v>
      </c>
      <c r="AMF588" s="23">
        <v>206</v>
      </c>
      <c r="AMG588" s="23">
        <v>220</v>
      </c>
      <c r="AMH588" s="23">
        <v>220</v>
      </c>
      <c r="AMI588" s="35"/>
      <c r="AMJ588" s="35"/>
      <c r="AMK588" s="35"/>
      <c r="AML588" s="21">
        <f t="shared" si="1563"/>
        <v>739228.94</v>
      </c>
      <c r="AMM588" s="21">
        <f t="shared" si="1564"/>
        <v>789467.8</v>
      </c>
      <c r="AMN588" s="21">
        <f t="shared" si="1565"/>
        <v>789467.8</v>
      </c>
      <c r="AMO588" s="35"/>
      <c r="AMP588" s="35"/>
      <c r="AMQ588" s="35"/>
      <c r="AMR588" s="21">
        <f t="shared" si="1566"/>
        <v>1576.8</v>
      </c>
      <c r="AMS588" s="21">
        <f t="shared" si="1567"/>
        <v>1400.46</v>
      </c>
      <c r="AMT588" s="21">
        <f t="shared" si="1568"/>
        <v>1307.99</v>
      </c>
      <c r="AMU588" s="35"/>
      <c r="AMV588" s="35"/>
      <c r="AMW588" s="35"/>
      <c r="AMX588" s="21">
        <f t="shared" si="1261"/>
        <v>324820.8</v>
      </c>
      <c r="AMY588" s="21">
        <f t="shared" si="1261"/>
        <v>308101.2</v>
      </c>
      <c r="AMZ588" s="21">
        <f t="shared" si="1261"/>
        <v>287757.8</v>
      </c>
      <c r="ANA588" s="23">
        <v>46</v>
      </c>
      <c r="ANB588" s="23">
        <v>31</v>
      </c>
      <c r="ANC588" s="23">
        <v>31</v>
      </c>
      <c r="AND588" s="35"/>
      <c r="ANE588" s="35"/>
      <c r="ANF588" s="35"/>
      <c r="ANG588" s="21">
        <f t="shared" si="1569"/>
        <v>165070.54</v>
      </c>
      <c r="ANH588" s="21">
        <f t="shared" si="1570"/>
        <v>111243.19</v>
      </c>
      <c r="ANI588" s="21">
        <f t="shared" si="1571"/>
        <v>111243.19</v>
      </c>
      <c r="ANJ588" s="35"/>
      <c r="ANK588" s="35"/>
      <c r="ANL588" s="35"/>
      <c r="ANM588" s="21">
        <f t="shared" si="1572"/>
        <v>2785.81</v>
      </c>
      <c r="ANN588" s="21">
        <f t="shared" si="1573"/>
        <v>3612.33</v>
      </c>
      <c r="ANO588" s="21">
        <f t="shared" si="1574"/>
        <v>3471.84</v>
      </c>
      <c r="ANP588" s="35"/>
      <c r="ANQ588" s="35"/>
      <c r="ANR588" s="35"/>
      <c r="ANS588" s="21">
        <f t="shared" si="1262"/>
        <v>128147.26</v>
      </c>
      <c r="ANT588" s="21">
        <f t="shared" si="1262"/>
        <v>111982.23</v>
      </c>
      <c r="ANU588" s="21">
        <f t="shared" si="1262"/>
        <v>107627.04</v>
      </c>
      <c r="ANV588" s="110">
        <v>188</v>
      </c>
      <c r="ANW588" s="110">
        <v>197</v>
      </c>
      <c r="ANX588" s="110">
        <v>197</v>
      </c>
      <c r="ANY588" s="35"/>
      <c r="ANZ588" s="35"/>
      <c r="AOA588" s="35"/>
      <c r="AOB588" s="21">
        <f t="shared" si="1575"/>
        <v>674636.12</v>
      </c>
      <c r="AOC588" s="21">
        <f t="shared" si="1576"/>
        <v>706932.53</v>
      </c>
      <c r="AOD588" s="21">
        <f t="shared" si="1577"/>
        <v>706932.53</v>
      </c>
      <c r="AOE588" s="35"/>
      <c r="AOF588" s="35"/>
      <c r="AOG588" s="35"/>
      <c r="AOH588" s="21">
        <f t="shared" si="1578"/>
        <v>1298.1500000000001</v>
      </c>
      <c r="AOI588" s="21">
        <f t="shared" si="1579"/>
        <v>1441.66</v>
      </c>
      <c r="AOJ588" s="21">
        <f t="shared" si="1580"/>
        <v>1348.12</v>
      </c>
      <c r="AOK588" s="35"/>
      <c r="AOL588" s="35"/>
      <c r="AOM588" s="35"/>
      <c r="AON588" s="21">
        <f t="shared" si="1263"/>
        <v>244052.2</v>
      </c>
      <c r="AOO588" s="21">
        <f t="shared" si="1263"/>
        <v>284007.02</v>
      </c>
      <c r="AOP588" s="21">
        <f t="shared" si="1263"/>
        <v>265579.64</v>
      </c>
      <c r="AOQ588" s="110">
        <v>222</v>
      </c>
      <c r="AOR588" s="110">
        <v>222</v>
      </c>
      <c r="AOS588" s="110">
        <v>222</v>
      </c>
      <c r="AOT588" s="35"/>
      <c r="AOU588" s="35"/>
      <c r="AOV588" s="35"/>
      <c r="AOW588" s="21">
        <f t="shared" si="1581"/>
        <v>796644.78</v>
      </c>
      <c r="AOX588" s="21">
        <f t="shared" si="1582"/>
        <v>796644.78</v>
      </c>
      <c r="AOY588" s="21">
        <f t="shared" si="1583"/>
        <v>796644.78</v>
      </c>
      <c r="AOZ588" s="35"/>
      <c r="APA588" s="35"/>
      <c r="APB588" s="35"/>
      <c r="APC588" s="21">
        <f t="shared" si="1584"/>
        <v>1884.97</v>
      </c>
      <c r="APD588" s="21">
        <f t="shared" si="1585"/>
        <v>1617.53</v>
      </c>
      <c r="APE588" s="21">
        <f t="shared" si="1586"/>
        <v>1499.28</v>
      </c>
      <c r="APF588" s="35"/>
      <c r="APG588" s="35"/>
      <c r="APH588" s="35"/>
      <c r="API588" s="21">
        <f t="shared" si="1264"/>
        <v>418463.34</v>
      </c>
      <c r="APJ588" s="21">
        <f t="shared" si="1264"/>
        <v>359091.66</v>
      </c>
      <c r="APK588" s="21">
        <f t="shared" si="1264"/>
        <v>332840.15999999997</v>
      </c>
      <c r="APL588" s="23">
        <v>107</v>
      </c>
      <c r="APM588" s="23">
        <v>112</v>
      </c>
      <c r="APN588" s="23">
        <v>112</v>
      </c>
      <c r="APO588" s="35"/>
      <c r="APP588" s="35"/>
      <c r="APQ588" s="35"/>
      <c r="APR588" s="21">
        <f t="shared" si="1587"/>
        <v>383968.43</v>
      </c>
      <c r="APS588" s="21">
        <f t="shared" si="1588"/>
        <v>401910.88</v>
      </c>
      <c r="APT588" s="21">
        <f t="shared" si="1589"/>
        <v>401910.88</v>
      </c>
      <c r="APU588" s="35"/>
      <c r="APV588" s="35"/>
      <c r="APW588" s="35"/>
      <c r="APX588" s="21">
        <f t="shared" si="1590"/>
        <v>1648.45</v>
      </c>
      <c r="APY588" s="21">
        <f t="shared" si="1591"/>
        <v>1449.8</v>
      </c>
      <c r="APZ588" s="21">
        <f t="shared" si="1592"/>
        <v>1356.09</v>
      </c>
      <c r="AQA588" s="35"/>
      <c r="AQB588" s="35"/>
      <c r="AQC588" s="35"/>
      <c r="AQD588" s="21">
        <f t="shared" si="1265"/>
        <v>176384.15</v>
      </c>
      <c r="AQE588" s="21">
        <f t="shared" si="1265"/>
        <v>162377.60000000001</v>
      </c>
      <c r="AQF588" s="21">
        <f t="shared" si="1265"/>
        <v>151882.07999999999</v>
      </c>
      <c r="AQG588" s="23">
        <v>151</v>
      </c>
      <c r="AQH588" s="23">
        <v>181</v>
      </c>
      <c r="AQI588" s="23">
        <v>181</v>
      </c>
      <c r="AQJ588" s="35"/>
      <c r="AQK588" s="35"/>
      <c r="AQL588" s="35"/>
      <c r="AQM588" s="21">
        <f t="shared" si="1593"/>
        <v>541861.99</v>
      </c>
      <c r="AQN588" s="21">
        <f t="shared" si="1594"/>
        <v>649516.68999999994</v>
      </c>
      <c r="AQO588" s="21">
        <f t="shared" si="1595"/>
        <v>649516.68999999994</v>
      </c>
      <c r="AQP588" s="35"/>
      <c r="AQQ588" s="35"/>
      <c r="AQR588" s="35"/>
      <c r="AQS588" s="21">
        <f t="shared" si="1596"/>
        <v>1322.67</v>
      </c>
      <c r="AQT588" s="21">
        <f t="shared" si="1597"/>
        <v>1358.99</v>
      </c>
      <c r="AQU588" s="21">
        <f t="shared" si="1598"/>
        <v>1282.8</v>
      </c>
      <c r="AQV588" s="35"/>
      <c r="AQW588" s="35"/>
      <c r="AQX588" s="35"/>
      <c r="AQY588" s="21">
        <f t="shared" si="1266"/>
        <v>199723.17</v>
      </c>
      <c r="AQZ588" s="21">
        <f t="shared" si="1266"/>
        <v>245977.19</v>
      </c>
      <c r="ARA588" s="21">
        <f t="shared" si="1266"/>
        <v>232186.8</v>
      </c>
      <c r="ARB588" s="110">
        <v>104</v>
      </c>
      <c r="ARC588" s="110">
        <v>129</v>
      </c>
      <c r="ARD588" s="110">
        <v>129</v>
      </c>
      <c r="ARE588" s="35"/>
      <c r="ARF588" s="35"/>
      <c r="ARG588" s="35"/>
      <c r="ARH588" s="21">
        <f t="shared" si="1599"/>
        <v>373202.96</v>
      </c>
      <c r="ARI588" s="21">
        <f t="shared" si="1600"/>
        <v>462915.21</v>
      </c>
      <c r="ARJ588" s="21">
        <f t="shared" si="1601"/>
        <v>462915.21</v>
      </c>
      <c r="ARK588" s="35"/>
      <c r="ARL588" s="35"/>
      <c r="ARM588" s="35"/>
      <c r="ARN588" s="21">
        <f t="shared" si="1602"/>
        <v>1827.85</v>
      </c>
      <c r="ARO588" s="21">
        <f t="shared" si="1603"/>
        <v>1325.18</v>
      </c>
      <c r="ARP588" s="21">
        <f t="shared" si="1604"/>
        <v>1234.7</v>
      </c>
      <c r="ARQ588" s="35"/>
      <c r="ARR588" s="35"/>
      <c r="ARS588" s="35"/>
      <c r="ART588" s="21">
        <f t="shared" si="1267"/>
        <v>190096.4</v>
      </c>
      <c r="ARU588" s="21">
        <f t="shared" si="1267"/>
        <v>170948.22</v>
      </c>
      <c r="ARV588" s="21">
        <f t="shared" si="1267"/>
        <v>159276.29999999999</v>
      </c>
      <c r="ARW588" s="23">
        <v>231</v>
      </c>
      <c r="ARX588" s="23">
        <v>232</v>
      </c>
      <c r="ARY588" s="23">
        <v>232</v>
      </c>
      <c r="ARZ588" s="35"/>
      <c r="ASA588" s="35"/>
      <c r="ASB588" s="35"/>
      <c r="ASC588" s="21">
        <f t="shared" si="1605"/>
        <v>828941.19</v>
      </c>
      <c r="ASD588" s="21">
        <f t="shared" si="1606"/>
        <v>832529.68</v>
      </c>
      <c r="ASE588" s="21">
        <f t="shared" si="1607"/>
        <v>832529.68</v>
      </c>
      <c r="ASF588" s="35"/>
      <c r="ASG588" s="35"/>
      <c r="ASH588" s="35"/>
      <c r="ASI588" s="21">
        <f t="shared" si="1608"/>
        <v>1391.21</v>
      </c>
      <c r="ASJ588" s="21">
        <f t="shared" si="1609"/>
        <v>1498.18</v>
      </c>
      <c r="ASK588" s="21">
        <f t="shared" si="1610"/>
        <v>1384.87</v>
      </c>
      <c r="ASL588" s="35"/>
      <c r="ASM588" s="35"/>
      <c r="ASN588" s="35"/>
      <c r="ASO588" s="21">
        <f t="shared" si="1268"/>
        <v>321369.51</v>
      </c>
      <c r="ASP588" s="21">
        <f t="shared" si="1268"/>
        <v>347577.76</v>
      </c>
      <c r="ASQ588" s="21">
        <f t="shared" si="1268"/>
        <v>321289.84000000003</v>
      </c>
      <c r="ASR588" s="23">
        <v>169</v>
      </c>
      <c r="ASS588" s="23">
        <v>205</v>
      </c>
      <c r="AST588" s="23">
        <v>205</v>
      </c>
      <c r="ASU588" s="35"/>
      <c r="ASV588" s="35"/>
      <c r="ASW588" s="35"/>
      <c r="ASX588" s="21">
        <f t="shared" si="1611"/>
        <v>606454.81000000006</v>
      </c>
      <c r="ASY588" s="21">
        <f t="shared" si="1612"/>
        <v>735640.45</v>
      </c>
      <c r="ASZ588" s="21">
        <f t="shared" si="1613"/>
        <v>735640.45</v>
      </c>
      <c r="ATA588" s="35"/>
      <c r="ATB588" s="35"/>
      <c r="ATC588" s="35"/>
      <c r="ATD588" s="21">
        <f t="shared" si="1614"/>
        <v>1434.39</v>
      </c>
      <c r="ATE588" s="21">
        <f t="shared" si="1615"/>
        <v>1279.1099999999999</v>
      </c>
      <c r="ATF588" s="21">
        <f t="shared" si="1616"/>
        <v>1194.1199999999999</v>
      </c>
      <c r="ATG588" s="35"/>
      <c r="ATH588" s="35"/>
      <c r="ATI588" s="35"/>
      <c r="ATJ588" s="21">
        <f t="shared" si="1269"/>
        <v>242411.91</v>
      </c>
      <c r="ATK588" s="21">
        <f t="shared" si="1269"/>
        <v>262217.55</v>
      </c>
      <c r="ATL588" s="21">
        <f t="shared" si="1269"/>
        <v>244794.6</v>
      </c>
      <c r="ATM588" s="23">
        <v>427</v>
      </c>
      <c r="ATN588" s="23">
        <v>453</v>
      </c>
      <c r="ATO588" s="23">
        <v>453</v>
      </c>
      <c r="ATP588" s="35"/>
      <c r="ATQ588" s="35"/>
      <c r="ATR588" s="35"/>
      <c r="ATS588" s="21">
        <f t="shared" si="1617"/>
        <v>1532285.23</v>
      </c>
      <c r="ATT588" s="21">
        <f t="shared" si="1618"/>
        <v>1625585.97</v>
      </c>
      <c r="ATU588" s="21">
        <f t="shared" si="1619"/>
        <v>1625585.97</v>
      </c>
      <c r="ATV588" s="35"/>
      <c r="ATW588" s="35"/>
      <c r="ATX588" s="35"/>
      <c r="ATY588" s="21">
        <f t="shared" si="1620"/>
        <v>1521.36</v>
      </c>
      <c r="ATZ588" s="21">
        <f t="shared" si="1621"/>
        <v>1448.8</v>
      </c>
      <c r="AUA588" s="21">
        <f t="shared" si="1622"/>
        <v>1339.59</v>
      </c>
      <c r="AUB588" s="35"/>
      <c r="AUC588" s="35"/>
      <c r="AUD588" s="35"/>
      <c r="AUE588" s="21">
        <f t="shared" si="1270"/>
        <v>649620.72</v>
      </c>
      <c r="AUF588" s="21">
        <f t="shared" si="1270"/>
        <v>656306.4</v>
      </c>
      <c r="AUG588" s="21">
        <f t="shared" si="1270"/>
        <v>606834.27</v>
      </c>
      <c r="AUH588" s="110">
        <v>231</v>
      </c>
      <c r="AUI588" s="110">
        <v>253</v>
      </c>
      <c r="AUJ588" s="110">
        <v>253</v>
      </c>
      <c r="AUK588" s="35"/>
      <c r="AUL588" s="35"/>
      <c r="AUM588" s="35"/>
      <c r="AUN588" s="21">
        <f t="shared" si="1623"/>
        <v>828941.19</v>
      </c>
      <c r="AUO588" s="21">
        <f t="shared" si="1624"/>
        <v>907887.97</v>
      </c>
      <c r="AUP588" s="21">
        <f t="shared" si="1625"/>
        <v>907887.97</v>
      </c>
      <c r="AUQ588" s="35"/>
      <c r="AUR588" s="35"/>
      <c r="AUS588" s="35"/>
      <c r="AUT588" s="21">
        <f t="shared" si="1626"/>
        <v>1456.68</v>
      </c>
      <c r="AUU588" s="21">
        <f t="shared" si="1627"/>
        <v>1452.8</v>
      </c>
      <c r="AUV588" s="21">
        <f t="shared" si="1628"/>
        <v>1356.44</v>
      </c>
      <c r="AUW588" s="35"/>
      <c r="AUX588" s="35"/>
      <c r="AUY588" s="35"/>
      <c r="AUZ588" s="21">
        <f t="shared" si="1271"/>
        <v>336493.08</v>
      </c>
      <c r="AVA588" s="21">
        <f t="shared" si="1271"/>
        <v>367558.40000000002</v>
      </c>
      <c r="AVB588" s="21">
        <f t="shared" si="1271"/>
        <v>343179.32</v>
      </c>
      <c r="AVC588" s="41">
        <f t="shared" si="1272"/>
        <v>7940</v>
      </c>
      <c r="AVD588" s="41">
        <f t="shared" si="1272"/>
        <v>8587</v>
      </c>
      <c r="AVE588" s="41">
        <f t="shared" si="1272"/>
        <v>8587</v>
      </c>
      <c r="AVF588" s="21">
        <f t="shared" si="1272"/>
        <v>0</v>
      </c>
      <c r="AVG588" s="21">
        <f t="shared" si="1272"/>
        <v>0</v>
      </c>
      <c r="AVH588" s="21">
        <f t="shared" si="1272"/>
        <v>0</v>
      </c>
      <c r="AVI588" s="21">
        <f t="shared" si="1272"/>
        <v>28492610.600000001</v>
      </c>
      <c r="AVJ588" s="21">
        <f t="shared" si="1272"/>
        <v>30814363.629999999</v>
      </c>
      <c r="AVK588" s="21">
        <f t="shared" si="1272"/>
        <v>30814363.629999999</v>
      </c>
      <c r="AVL588" s="35"/>
      <c r="AVM588" s="35"/>
      <c r="AVN588" s="35"/>
      <c r="AVO588" s="21"/>
      <c r="AVP588" s="21"/>
      <c r="AVQ588" s="21"/>
      <c r="AVR588" s="21">
        <f t="shared" si="1273"/>
        <v>0</v>
      </c>
      <c r="AVS588" s="21">
        <f t="shared" si="1273"/>
        <v>0</v>
      </c>
      <c r="AVT588" s="21">
        <f t="shared" si="1273"/>
        <v>0</v>
      </c>
      <c r="AVU588" s="21">
        <f t="shared" si="1273"/>
        <v>12740532.15</v>
      </c>
      <c r="AVV588" s="21">
        <f t="shared" si="1273"/>
        <v>12890279.859999999</v>
      </c>
      <c r="AVW588" s="21">
        <f t="shared" si="1273"/>
        <v>12161823.58</v>
      </c>
    </row>
    <row r="589" spans="1:1271" s="15" customFormat="1" ht="24" customHeight="1">
      <c r="A589" s="66" t="s">
        <v>198</v>
      </c>
      <c r="B589" s="97"/>
      <c r="C589" s="98"/>
      <c r="D589" s="99"/>
      <c r="E589" s="100"/>
      <c r="F589" s="100"/>
      <c r="G589" s="100"/>
      <c r="H589" s="100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  <c r="AD589" s="101"/>
      <c r="AE589" s="101"/>
      <c r="AF589" s="101"/>
      <c r="AG589" s="101"/>
      <c r="AH589" s="101"/>
      <c r="AI589" s="101"/>
      <c r="AJ589" s="101"/>
      <c r="AK589" s="101"/>
      <c r="AL589" s="101"/>
      <c r="AM589" s="101"/>
      <c r="AN589" s="101"/>
      <c r="AO589" s="101"/>
      <c r="AP589" s="101"/>
      <c r="AQ589" s="101"/>
      <c r="AR589" s="101"/>
      <c r="AS589" s="101"/>
      <c r="AT589" s="101"/>
      <c r="AU589" s="101"/>
      <c r="AV589" s="101"/>
      <c r="AW589" s="101"/>
      <c r="AX589" s="101"/>
      <c r="AY589" s="101"/>
      <c r="AZ589" s="101"/>
      <c r="BA589" s="101"/>
      <c r="BB589" s="101"/>
      <c r="BC589" s="101"/>
      <c r="BD589" s="101"/>
      <c r="BE589" s="101"/>
      <c r="BF589" s="101"/>
      <c r="BG589" s="101"/>
      <c r="BH589" s="101"/>
      <c r="BI589" s="101"/>
      <c r="BJ589" s="101"/>
      <c r="BK589" s="101"/>
      <c r="BL589" s="101"/>
      <c r="BM589" s="101"/>
      <c r="BN589" s="101"/>
      <c r="BO589" s="101"/>
      <c r="BP589" s="101"/>
      <c r="BQ589" s="101"/>
      <c r="BR589" s="101"/>
      <c r="BS589" s="101"/>
      <c r="BT589" s="101"/>
      <c r="BU589" s="101"/>
      <c r="BV589" s="101"/>
      <c r="BW589" s="101"/>
      <c r="BX589" s="101"/>
      <c r="BY589" s="101"/>
      <c r="BZ589" s="101"/>
      <c r="CA589" s="101"/>
      <c r="CB589" s="101"/>
      <c r="CC589" s="101"/>
      <c r="CD589" s="101"/>
      <c r="CE589" s="101"/>
      <c r="CF589" s="101"/>
      <c r="CG589" s="101"/>
      <c r="CH589" s="101"/>
      <c r="CI589" s="101"/>
      <c r="CJ589" s="101"/>
      <c r="CK589" s="101"/>
      <c r="CL589" s="101"/>
      <c r="CM589" s="101"/>
      <c r="CN589" s="101"/>
      <c r="CO589" s="101"/>
      <c r="CP589" s="101"/>
      <c r="CQ589" s="101"/>
      <c r="CR589" s="101"/>
      <c r="CS589" s="101"/>
      <c r="CT589" s="101"/>
      <c r="CU589" s="101"/>
      <c r="CV589" s="101"/>
      <c r="CW589" s="101"/>
      <c r="CX589" s="101"/>
      <c r="CY589" s="101"/>
      <c r="CZ589" s="101"/>
      <c r="DA589" s="101"/>
      <c r="DB589" s="101"/>
      <c r="DC589" s="101"/>
      <c r="DD589" s="101"/>
      <c r="DE589" s="101"/>
      <c r="DF589" s="101"/>
      <c r="DG589" s="101"/>
      <c r="DH589" s="101"/>
      <c r="DI589" s="101"/>
      <c r="DJ589" s="101"/>
      <c r="DK589" s="101"/>
      <c r="DL589" s="101"/>
      <c r="DM589" s="101"/>
      <c r="DN589" s="101"/>
      <c r="DO589" s="101"/>
      <c r="DP589" s="101"/>
      <c r="DQ589" s="101"/>
      <c r="DR589" s="101"/>
      <c r="DS589" s="101"/>
      <c r="DT589" s="101"/>
      <c r="DU589" s="101"/>
      <c r="DV589" s="101"/>
      <c r="DW589" s="101"/>
      <c r="DX589" s="101"/>
      <c r="DY589" s="101"/>
      <c r="DZ589" s="101"/>
      <c r="EA589" s="101"/>
      <c r="EB589" s="101"/>
      <c r="EC589" s="101"/>
      <c r="ED589" s="101"/>
      <c r="EE589" s="101"/>
      <c r="EF589" s="101"/>
      <c r="EG589" s="101"/>
      <c r="EH589" s="101"/>
      <c r="EI589" s="101"/>
      <c r="EJ589" s="101"/>
      <c r="EK589" s="101"/>
      <c r="EL589" s="101"/>
      <c r="EM589" s="101"/>
      <c r="EN589" s="101"/>
      <c r="EO589" s="101"/>
      <c r="EP589" s="101"/>
      <c r="EQ589" s="101"/>
      <c r="ER589" s="101"/>
      <c r="ES589" s="101"/>
      <c r="ET589" s="101"/>
      <c r="EU589" s="101"/>
      <c r="EV589" s="101"/>
      <c r="EW589" s="101"/>
      <c r="EX589" s="101"/>
      <c r="EY589" s="101"/>
      <c r="EZ589" s="101"/>
      <c r="FA589" s="101"/>
      <c r="FB589" s="101"/>
      <c r="FC589" s="101"/>
      <c r="FD589" s="101"/>
      <c r="FE589" s="101"/>
      <c r="FF589" s="101"/>
      <c r="FG589" s="101"/>
      <c r="FH589" s="101"/>
      <c r="FI589" s="101"/>
      <c r="FJ589" s="101"/>
      <c r="FK589" s="101"/>
      <c r="FL589" s="101"/>
      <c r="FM589" s="101"/>
      <c r="FN589" s="101"/>
      <c r="FO589" s="101"/>
      <c r="FP589" s="101"/>
      <c r="FQ589" s="101"/>
      <c r="FR589" s="101"/>
      <c r="FS589" s="101"/>
      <c r="FT589" s="101"/>
      <c r="FU589" s="101"/>
      <c r="FV589" s="101"/>
      <c r="FW589" s="101"/>
      <c r="FX589" s="101"/>
      <c r="FY589" s="101"/>
      <c r="FZ589" s="101"/>
      <c r="GA589" s="101"/>
      <c r="GB589" s="101"/>
      <c r="GC589" s="101"/>
      <c r="GD589" s="101"/>
      <c r="GE589" s="101"/>
      <c r="GF589" s="101"/>
      <c r="GG589" s="101"/>
      <c r="GH589" s="101"/>
      <c r="GI589" s="101"/>
      <c r="GJ589" s="101"/>
      <c r="GK589" s="101"/>
      <c r="GL589" s="101"/>
      <c r="GM589" s="101"/>
      <c r="GN589" s="101"/>
      <c r="GO589" s="101"/>
      <c r="GP589" s="101"/>
      <c r="GQ589" s="101"/>
      <c r="GR589" s="101"/>
      <c r="GS589" s="101"/>
      <c r="GT589" s="101"/>
      <c r="GU589" s="101"/>
      <c r="GV589" s="101"/>
      <c r="GW589" s="101"/>
      <c r="GX589" s="101"/>
      <c r="GY589" s="101"/>
      <c r="GZ589" s="101"/>
      <c r="HA589" s="101"/>
      <c r="HB589" s="101"/>
      <c r="HC589" s="101"/>
      <c r="HD589" s="101"/>
      <c r="HE589" s="101"/>
      <c r="HF589" s="101"/>
      <c r="HG589" s="101"/>
      <c r="HH589" s="101"/>
      <c r="HI589" s="101"/>
      <c r="HJ589" s="101"/>
      <c r="HK589" s="101"/>
      <c r="HL589" s="101"/>
      <c r="HM589" s="101"/>
      <c r="HN589" s="101"/>
      <c r="HO589" s="101"/>
      <c r="HP589" s="101"/>
      <c r="HQ589" s="101"/>
      <c r="HR589" s="101"/>
      <c r="HS589" s="101"/>
      <c r="HT589" s="101"/>
      <c r="HU589" s="101"/>
      <c r="HV589" s="101"/>
      <c r="HW589" s="101"/>
      <c r="HX589" s="101"/>
      <c r="HY589" s="101"/>
      <c r="HZ589" s="101"/>
      <c r="IA589" s="101"/>
      <c r="IB589" s="101"/>
      <c r="IC589" s="101"/>
      <c r="ID589" s="101"/>
      <c r="IE589" s="101"/>
      <c r="IF589" s="101"/>
      <c r="IG589" s="101"/>
      <c r="IH589" s="101"/>
      <c r="II589" s="101"/>
      <c r="IJ589" s="101"/>
      <c r="IK589" s="101"/>
      <c r="IL589" s="101"/>
      <c r="IM589" s="101"/>
      <c r="IN589" s="101"/>
      <c r="IO589" s="101"/>
      <c r="IP589" s="101"/>
      <c r="IQ589" s="101"/>
      <c r="IR589" s="101"/>
      <c r="IS589" s="101"/>
      <c r="IT589" s="101"/>
      <c r="IU589" s="101"/>
      <c r="IV589" s="101"/>
      <c r="IW589" s="101"/>
      <c r="IX589" s="101"/>
      <c r="IY589" s="101"/>
      <c r="IZ589" s="101"/>
      <c r="JA589" s="101"/>
      <c r="JB589" s="101"/>
      <c r="JC589" s="101"/>
      <c r="JD589" s="101"/>
      <c r="JE589" s="101"/>
      <c r="JF589" s="101"/>
      <c r="JG589" s="101"/>
      <c r="JH589" s="101"/>
      <c r="JI589" s="101"/>
      <c r="JJ589" s="101"/>
      <c r="JK589" s="101"/>
      <c r="JL589" s="101"/>
      <c r="JM589" s="101"/>
      <c r="JN589" s="101"/>
      <c r="JO589" s="101"/>
      <c r="JP589" s="101"/>
      <c r="JQ589" s="101"/>
      <c r="JR589" s="101"/>
      <c r="JS589" s="101"/>
      <c r="JT589" s="101"/>
      <c r="JU589" s="101"/>
      <c r="JV589" s="101"/>
      <c r="JW589" s="101"/>
      <c r="JX589" s="101"/>
      <c r="JY589" s="101"/>
      <c r="JZ589" s="101"/>
      <c r="KA589" s="101"/>
      <c r="KB589" s="101"/>
      <c r="KC589" s="101"/>
      <c r="KD589" s="101"/>
      <c r="KE589" s="101"/>
      <c r="KF589" s="101"/>
      <c r="KG589" s="101"/>
      <c r="KH589" s="101"/>
      <c r="KI589" s="101"/>
      <c r="KJ589" s="101"/>
      <c r="KK589" s="101"/>
      <c r="KL589" s="101"/>
      <c r="KM589" s="101"/>
      <c r="KN589" s="101"/>
      <c r="KO589" s="101"/>
      <c r="KP589" s="101"/>
      <c r="KQ589" s="101"/>
      <c r="KR589" s="101"/>
      <c r="KS589" s="101"/>
      <c r="KT589" s="101"/>
      <c r="KU589" s="101"/>
      <c r="KV589" s="101"/>
      <c r="KW589" s="101"/>
      <c r="KX589" s="101"/>
      <c r="KY589" s="101"/>
      <c r="KZ589" s="101"/>
      <c r="LA589" s="101"/>
      <c r="LB589" s="101"/>
      <c r="LC589" s="101"/>
      <c r="LD589" s="101"/>
      <c r="LE589" s="101"/>
      <c r="LF589" s="101"/>
      <c r="LG589" s="101"/>
      <c r="LH589" s="101"/>
      <c r="LI589" s="101"/>
      <c r="LJ589" s="101"/>
      <c r="LK589" s="101"/>
      <c r="LL589" s="101"/>
      <c r="LM589" s="101"/>
      <c r="LN589" s="101"/>
      <c r="LO589" s="101"/>
      <c r="LP589" s="101"/>
      <c r="LQ589" s="101"/>
      <c r="LR589" s="101"/>
      <c r="LS589" s="101"/>
      <c r="LT589" s="101"/>
      <c r="LU589" s="101"/>
      <c r="LV589" s="101"/>
      <c r="LW589" s="101"/>
      <c r="LX589" s="101"/>
      <c r="LY589" s="101"/>
      <c r="LZ589" s="101"/>
      <c r="MA589" s="101"/>
      <c r="MB589" s="101"/>
      <c r="MC589" s="101"/>
      <c r="MD589" s="101"/>
      <c r="ME589" s="101"/>
      <c r="MF589" s="101"/>
      <c r="MG589" s="101"/>
      <c r="MH589" s="101"/>
      <c r="MI589" s="101"/>
      <c r="MJ589" s="101"/>
      <c r="MK589" s="101"/>
      <c r="ML589" s="101"/>
      <c r="MM589" s="101"/>
      <c r="MN589" s="101"/>
      <c r="MO589" s="101"/>
      <c r="MP589" s="101"/>
      <c r="MQ589" s="101"/>
      <c r="MR589" s="101"/>
      <c r="MS589" s="101"/>
      <c r="MT589" s="101"/>
      <c r="MU589" s="101"/>
      <c r="MV589" s="101"/>
      <c r="MW589" s="101"/>
      <c r="MX589" s="101"/>
      <c r="MY589" s="101"/>
      <c r="MZ589" s="101"/>
      <c r="NA589" s="101"/>
      <c r="NB589" s="101"/>
      <c r="NC589" s="101"/>
      <c r="ND589" s="101"/>
      <c r="NE589" s="101"/>
      <c r="NF589" s="101"/>
      <c r="NG589" s="101"/>
      <c r="NH589" s="101"/>
      <c r="NI589" s="101"/>
      <c r="NJ589" s="101"/>
      <c r="NK589" s="101"/>
      <c r="NL589" s="101"/>
      <c r="NM589" s="101"/>
      <c r="NN589" s="101"/>
      <c r="NO589" s="101"/>
      <c r="NP589" s="101"/>
      <c r="NQ589" s="101"/>
      <c r="NR589" s="101"/>
      <c r="NS589" s="101"/>
      <c r="NT589" s="101"/>
      <c r="NU589" s="101"/>
      <c r="NV589" s="101"/>
      <c r="NW589" s="101"/>
      <c r="NX589" s="101"/>
      <c r="NY589" s="101"/>
      <c r="NZ589" s="101"/>
      <c r="OA589" s="101"/>
      <c r="OB589" s="101"/>
      <c r="OC589" s="101"/>
      <c r="OD589" s="101"/>
      <c r="OE589" s="101"/>
      <c r="OF589" s="101"/>
      <c r="OG589" s="101"/>
      <c r="OH589" s="101"/>
      <c r="OI589" s="101"/>
      <c r="OJ589" s="101"/>
      <c r="OK589" s="101"/>
      <c r="OL589" s="101"/>
      <c r="OM589" s="101"/>
      <c r="ON589" s="101"/>
      <c r="OO589" s="101"/>
      <c r="OP589" s="101"/>
      <c r="OQ589" s="101"/>
      <c r="OR589" s="101"/>
      <c r="OS589" s="101"/>
      <c r="OT589" s="101"/>
      <c r="OU589" s="101"/>
      <c r="OV589" s="101"/>
      <c r="OW589" s="101"/>
      <c r="OX589" s="101"/>
      <c r="OY589" s="101"/>
      <c r="OZ589" s="101"/>
      <c r="PA589" s="101"/>
      <c r="PB589" s="101"/>
      <c r="PC589" s="101"/>
      <c r="PD589" s="101"/>
      <c r="PE589" s="101"/>
      <c r="PF589" s="101"/>
      <c r="PG589" s="101"/>
      <c r="PH589" s="101"/>
      <c r="PI589" s="101"/>
      <c r="PJ589" s="101"/>
      <c r="PK589" s="101"/>
      <c r="PL589" s="101"/>
      <c r="PM589" s="101"/>
      <c r="PN589" s="101"/>
      <c r="PO589" s="101"/>
      <c r="PP589" s="101"/>
      <c r="PQ589" s="101"/>
      <c r="PR589" s="101"/>
      <c r="PS589" s="101"/>
      <c r="PT589" s="101"/>
      <c r="PU589" s="101"/>
      <c r="PV589" s="101"/>
      <c r="PW589" s="101"/>
      <c r="PX589" s="101"/>
      <c r="PY589" s="101"/>
      <c r="PZ589" s="101"/>
      <c r="QA589" s="101"/>
      <c r="QB589" s="101"/>
      <c r="QC589" s="101"/>
      <c r="QD589" s="101"/>
      <c r="QE589" s="101"/>
      <c r="QF589" s="101"/>
      <c r="QG589" s="101"/>
      <c r="QH589" s="101"/>
      <c r="QI589" s="101"/>
      <c r="QJ589" s="101"/>
      <c r="QK589" s="101"/>
      <c r="QL589" s="101"/>
      <c r="QM589" s="101"/>
      <c r="QN589" s="101"/>
      <c r="QO589" s="101"/>
      <c r="QP589" s="101"/>
      <c r="QQ589" s="101"/>
      <c r="QR589" s="101"/>
      <c r="QS589" s="101"/>
      <c r="QT589" s="101"/>
      <c r="QU589" s="101"/>
      <c r="QV589" s="101"/>
      <c r="QW589" s="101"/>
      <c r="QX589" s="101"/>
      <c r="QY589" s="101"/>
      <c r="QZ589" s="101"/>
      <c r="RA589" s="101"/>
      <c r="RB589" s="101"/>
      <c r="RC589" s="101"/>
      <c r="RD589" s="101"/>
      <c r="RE589" s="101"/>
      <c r="RF589" s="101"/>
      <c r="RG589" s="101"/>
      <c r="RH589" s="101"/>
      <c r="RI589" s="101"/>
      <c r="RJ589" s="101"/>
      <c r="RK589" s="101"/>
      <c r="RL589" s="101"/>
      <c r="RM589" s="101"/>
      <c r="RN589" s="101"/>
      <c r="RO589" s="101"/>
      <c r="RP589" s="101"/>
      <c r="RQ589" s="101"/>
      <c r="RR589" s="101"/>
      <c r="RS589" s="101"/>
      <c r="RT589" s="101"/>
      <c r="RU589" s="101"/>
      <c r="RV589" s="101"/>
      <c r="RW589" s="101"/>
      <c r="RX589" s="101"/>
      <c r="RY589" s="101"/>
      <c r="RZ589" s="101"/>
      <c r="SA589" s="101"/>
      <c r="SB589" s="101"/>
      <c r="SC589" s="101"/>
      <c r="SD589" s="101"/>
      <c r="SE589" s="101"/>
      <c r="SF589" s="101"/>
      <c r="SG589" s="101"/>
      <c r="SH589" s="101"/>
      <c r="SI589" s="101"/>
      <c r="SJ589" s="101"/>
      <c r="SK589" s="101"/>
      <c r="SL589" s="101"/>
      <c r="SM589" s="101"/>
      <c r="SN589" s="101"/>
      <c r="SO589" s="101"/>
      <c r="SP589" s="101"/>
      <c r="SQ589" s="101"/>
      <c r="SR589" s="101"/>
      <c r="SS589" s="101"/>
      <c r="ST589" s="101"/>
      <c r="SU589" s="101"/>
      <c r="SV589" s="101"/>
      <c r="SW589" s="101"/>
      <c r="SX589" s="101"/>
      <c r="SY589" s="101"/>
      <c r="SZ589" s="101"/>
      <c r="TA589" s="101"/>
      <c r="TB589" s="101"/>
      <c r="TC589" s="101"/>
      <c r="TD589" s="101"/>
      <c r="TE589" s="101"/>
      <c r="TF589" s="101"/>
      <c r="TG589" s="101"/>
      <c r="TH589" s="101"/>
      <c r="TI589" s="101"/>
      <c r="TJ589" s="101"/>
      <c r="TK589" s="101"/>
      <c r="TL589" s="101"/>
      <c r="TM589" s="101"/>
      <c r="TN589" s="101"/>
      <c r="TO589" s="101"/>
      <c r="TP589" s="101"/>
      <c r="TQ589" s="101"/>
      <c r="TR589" s="101"/>
      <c r="TS589" s="101"/>
      <c r="TT589" s="101"/>
      <c r="TU589" s="101"/>
      <c r="TV589" s="101"/>
      <c r="TW589" s="101"/>
      <c r="TX589" s="101"/>
      <c r="TY589" s="101"/>
      <c r="TZ589" s="101"/>
      <c r="UA589" s="101"/>
      <c r="UB589" s="101"/>
      <c r="UC589" s="101"/>
      <c r="UD589" s="101"/>
      <c r="UE589" s="101"/>
      <c r="UF589" s="101"/>
      <c r="UG589" s="101"/>
      <c r="UH589" s="101"/>
      <c r="UI589" s="101"/>
      <c r="UJ589" s="101"/>
      <c r="UK589" s="101"/>
      <c r="UL589" s="101"/>
      <c r="UM589" s="101"/>
      <c r="UN589" s="101"/>
      <c r="UO589" s="101"/>
      <c r="UP589" s="101"/>
      <c r="UQ589" s="101"/>
      <c r="UR589" s="101"/>
      <c r="US589" s="101"/>
      <c r="UT589" s="101"/>
      <c r="UU589" s="101"/>
      <c r="UV589" s="101"/>
      <c r="UW589" s="101"/>
      <c r="UX589" s="101"/>
      <c r="UY589" s="101"/>
      <c r="UZ589" s="101"/>
      <c r="VA589" s="101"/>
      <c r="VB589" s="101"/>
      <c r="VC589" s="101"/>
      <c r="VD589" s="101"/>
      <c r="VE589" s="101"/>
      <c r="VF589" s="101"/>
      <c r="VG589" s="101"/>
      <c r="VH589" s="101"/>
      <c r="VI589" s="101"/>
      <c r="VJ589" s="101"/>
      <c r="VK589" s="101"/>
      <c r="VL589" s="101"/>
      <c r="VM589" s="101"/>
      <c r="VN589" s="101"/>
      <c r="VO589" s="101"/>
      <c r="VP589" s="101"/>
      <c r="VQ589" s="101"/>
      <c r="VR589" s="101"/>
      <c r="VS589" s="101"/>
      <c r="VT589" s="101"/>
      <c r="VU589" s="101"/>
      <c r="VV589" s="101"/>
      <c r="VW589" s="101"/>
      <c r="VX589" s="101"/>
      <c r="VY589" s="101"/>
      <c r="VZ589" s="101"/>
      <c r="WA589" s="101"/>
      <c r="WB589" s="101"/>
      <c r="WC589" s="101"/>
      <c r="WD589" s="101"/>
      <c r="WE589" s="101"/>
      <c r="WF589" s="101"/>
      <c r="WG589" s="101"/>
      <c r="WH589" s="101"/>
      <c r="WI589" s="101"/>
      <c r="WJ589" s="101"/>
      <c r="WK589" s="101"/>
      <c r="WL589" s="101"/>
      <c r="WM589" s="101"/>
      <c r="WN589" s="101"/>
      <c r="WO589" s="101"/>
      <c r="WP589" s="101"/>
      <c r="WQ589" s="101"/>
      <c r="WR589" s="101"/>
      <c r="WS589" s="101"/>
      <c r="WT589" s="101"/>
      <c r="WU589" s="101"/>
      <c r="WV589" s="101"/>
      <c r="WW589" s="101"/>
      <c r="WX589" s="101"/>
      <c r="WY589" s="101"/>
      <c r="WZ589" s="101"/>
      <c r="XA589" s="101"/>
      <c r="XB589" s="101"/>
      <c r="XC589" s="101"/>
      <c r="XD589" s="101"/>
      <c r="XE589" s="101"/>
      <c r="XF589" s="101"/>
      <c r="XG589" s="101"/>
      <c r="XH589" s="101"/>
      <c r="XI589" s="101"/>
      <c r="XJ589" s="101"/>
      <c r="XK589" s="101"/>
      <c r="XL589" s="101"/>
      <c r="XM589" s="101"/>
      <c r="XN589" s="101"/>
      <c r="XO589" s="101"/>
      <c r="XP589" s="101"/>
      <c r="XQ589" s="101"/>
      <c r="XR589" s="101"/>
      <c r="XS589" s="101"/>
      <c r="XT589" s="101"/>
      <c r="XU589" s="101"/>
      <c r="XV589" s="101"/>
      <c r="XW589" s="101"/>
      <c r="XX589" s="101"/>
      <c r="XY589" s="101"/>
      <c r="XZ589" s="101"/>
      <c r="YA589" s="101"/>
      <c r="YB589" s="101"/>
      <c r="YC589" s="101"/>
      <c r="YD589" s="101"/>
      <c r="YE589" s="101"/>
      <c r="YF589" s="101"/>
      <c r="YG589" s="101"/>
      <c r="YH589" s="101"/>
      <c r="YI589" s="101"/>
      <c r="YJ589" s="101"/>
      <c r="YK589" s="101"/>
      <c r="YL589" s="101"/>
      <c r="YM589" s="101"/>
      <c r="YN589" s="101"/>
      <c r="YO589" s="101"/>
      <c r="YP589" s="101"/>
      <c r="YQ589" s="101"/>
      <c r="YR589" s="101"/>
      <c r="YS589" s="101"/>
      <c r="YT589" s="101"/>
      <c r="YU589" s="101"/>
      <c r="YV589" s="101"/>
      <c r="YW589" s="101"/>
      <c r="YX589" s="101"/>
      <c r="YY589" s="101"/>
      <c r="YZ589" s="101"/>
      <c r="ZA589" s="101"/>
      <c r="ZB589" s="101"/>
      <c r="ZC589" s="101"/>
      <c r="ZD589" s="101"/>
      <c r="ZE589" s="101"/>
      <c r="ZF589" s="101"/>
      <c r="ZG589" s="101"/>
      <c r="ZH589" s="101"/>
      <c r="ZI589" s="101"/>
      <c r="ZJ589" s="101"/>
      <c r="ZK589" s="101"/>
      <c r="ZL589" s="101"/>
      <c r="ZM589" s="101"/>
      <c r="ZN589" s="101"/>
      <c r="ZO589" s="101"/>
      <c r="ZP589" s="101"/>
      <c r="ZQ589" s="101"/>
      <c r="ZR589" s="101"/>
      <c r="ZS589" s="101"/>
      <c r="ZT589" s="101"/>
      <c r="ZU589" s="101"/>
      <c r="ZV589" s="101"/>
      <c r="ZW589" s="101"/>
      <c r="ZX589" s="101"/>
      <c r="ZY589" s="101"/>
      <c r="ZZ589" s="101"/>
      <c r="AAA589" s="101"/>
      <c r="AAB589" s="101"/>
      <c r="AAC589" s="101"/>
      <c r="AAD589" s="101"/>
      <c r="AAE589" s="101"/>
      <c r="AAF589" s="101"/>
      <c r="AAG589" s="101"/>
      <c r="AAH589" s="101"/>
      <c r="AAI589" s="101"/>
      <c r="AAJ589" s="101"/>
      <c r="AAK589" s="101"/>
      <c r="AAL589" s="101"/>
      <c r="AAM589" s="101"/>
      <c r="AAN589" s="101"/>
      <c r="AAO589" s="101"/>
      <c r="AAP589" s="101"/>
      <c r="AAQ589" s="101"/>
      <c r="AAR589" s="101"/>
      <c r="AAS589" s="101"/>
      <c r="AAT589" s="101"/>
      <c r="AAU589" s="101"/>
      <c r="AAV589" s="101"/>
      <c r="AAW589" s="101"/>
      <c r="AAX589" s="101"/>
      <c r="AAY589" s="101"/>
      <c r="AAZ589" s="101"/>
      <c r="ABA589" s="101"/>
      <c r="ABB589" s="101"/>
      <c r="ABC589" s="101"/>
      <c r="ABD589" s="101"/>
      <c r="ABE589" s="101"/>
      <c r="ABF589" s="101"/>
      <c r="ABG589" s="101"/>
      <c r="ABH589" s="101"/>
      <c r="ABI589" s="101"/>
      <c r="ABJ589" s="101"/>
      <c r="ABK589" s="101"/>
      <c r="ABL589" s="101"/>
      <c r="ABM589" s="101"/>
      <c r="ABN589" s="101"/>
      <c r="ABO589" s="101"/>
      <c r="ABP589" s="101"/>
      <c r="ABQ589" s="101"/>
      <c r="ABR589" s="101"/>
      <c r="ABS589" s="101"/>
      <c r="ABT589" s="101"/>
      <c r="ABU589" s="101"/>
      <c r="ABV589" s="101"/>
      <c r="ABW589" s="101"/>
      <c r="ABX589" s="101"/>
      <c r="ABY589" s="101"/>
      <c r="ABZ589" s="101"/>
      <c r="ACA589" s="101"/>
      <c r="ACB589" s="101"/>
      <c r="ACC589" s="101"/>
      <c r="ACD589" s="101"/>
      <c r="ACE589" s="101"/>
      <c r="ACF589" s="101"/>
      <c r="ACG589" s="101"/>
      <c r="ACH589" s="101"/>
      <c r="ACI589" s="101"/>
      <c r="ACJ589" s="101"/>
      <c r="ACK589" s="101"/>
      <c r="ACL589" s="101"/>
      <c r="ACM589" s="101"/>
      <c r="ACN589" s="101"/>
      <c r="ACO589" s="101"/>
      <c r="ACP589" s="101"/>
      <c r="ACQ589" s="101"/>
      <c r="ACR589" s="101"/>
      <c r="ACS589" s="101"/>
      <c r="ACT589" s="101"/>
      <c r="ACU589" s="101"/>
      <c r="ACV589" s="101"/>
      <c r="ACW589" s="101"/>
      <c r="ACX589" s="101"/>
      <c r="ACY589" s="101"/>
      <c r="ACZ589" s="101"/>
      <c r="ADA589" s="101"/>
      <c r="ADB589" s="101"/>
      <c r="ADC589" s="101"/>
      <c r="ADD589" s="101"/>
      <c r="ADE589" s="101"/>
      <c r="ADF589" s="101"/>
      <c r="ADG589" s="101"/>
      <c r="ADH589" s="101"/>
      <c r="ADI589" s="101"/>
      <c r="ADJ589" s="101"/>
      <c r="ADK589" s="101"/>
      <c r="ADL589" s="101"/>
      <c r="ADM589" s="101"/>
      <c r="ADN589" s="101"/>
      <c r="ADO589" s="101"/>
      <c r="ADP589" s="101"/>
      <c r="ADQ589" s="101"/>
      <c r="ADR589" s="101"/>
      <c r="ADS589" s="101"/>
      <c r="ADT589" s="101"/>
      <c r="ADU589" s="101"/>
      <c r="ADV589" s="101"/>
      <c r="ADW589" s="101"/>
      <c r="ADX589" s="101"/>
      <c r="ADY589" s="101"/>
      <c r="ADZ589" s="101"/>
      <c r="AEA589" s="101"/>
      <c r="AEB589" s="101"/>
      <c r="AEC589" s="101"/>
      <c r="AED589" s="101"/>
      <c r="AEE589" s="101"/>
      <c r="AEF589" s="101"/>
      <c r="AEG589" s="101"/>
      <c r="AEH589" s="101"/>
      <c r="AEI589" s="101"/>
      <c r="AEJ589" s="101"/>
      <c r="AEK589" s="101"/>
      <c r="AEL589" s="101"/>
      <c r="AEM589" s="101"/>
      <c r="AEN589" s="101"/>
      <c r="AEO589" s="101"/>
      <c r="AEP589" s="101"/>
      <c r="AEQ589" s="101"/>
      <c r="AER589" s="101"/>
      <c r="AES589" s="101"/>
      <c r="AET589" s="101"/>
      <c r="AEU589" s="101"/>
      <c r="AEV589" s="101"/>
      <c r="AEW589" s="101"/>
      <c r="AEX589" s="101"/>
      <c r="AEY589" s="101"/>
      <c r="AEZ589" s="101"/>
      <c r="AFA589" s="101"/>
      <c r="AFB589" s="101"/>
      <c r="AFC589" s="101"/>
      <c r="AFD589" s="101"/>
      <c r="AFE589" s="101"/>
      <c r="AFF589" s="101"/>
      <c r="AFG589" s="101"/>
      <c r="AFH589" s="101"/>
      <c r="AFI589" s="101"/>
      <c r="AFJ589" s="101"/>
      <c r="AFK589" s="101"/>
      <c r="AFL589" s="101"/>
      <c r="AFM589" s="101"/>
      <c r="AFN589" s="101"/>
      <c r="AFO589" s="101"/>
      <c r="AFP589" s="101"/>
      <c r="AFQ589" s="101"/>
      <c r="AFR589" s="101"/>
      <c r="AFS589" s="101"/>
      <c r="AFT589" s="101"/>
      <c r="AFU589" s="101"/>
      <c r="AFV589" s="101"/>
      <c r="AFW589" s="101"/>
      <c r="AFX589" s="101"/>
      <c r="AFY589" s="101"/>
      <c r="AFZ589" s="101"/>
      <c r="AGA589" s="101"/>
      <c r="AGB589" s="101"/>
      <c r="AGC589" s="101"/>
      <c r="AGD589" s="101"/>
      <c r="AGE589" s="101"/>
      <c r="AGF589" s="101"/>
      <c r="AGG589" s="101"/>
      <c r="AGH589" s="101"/>
      <c r="AGI589" s="101"/>
      <c r="AGJ589" s="101"/>
      <c r="AGK589" s="101"/>
      <c r="AGL589" s="101"/>
      <c r="AGM589" s="101"/>
      <c r="AGN589" s="101"/>
      <c r="AGO589" s="101"/>
      <c r="AGP589" s="101"/>
      <c r="AGQ589" s="101"/>
      <c r="AGR589" s="101"/>
      <c r="AGS589" s="101"/>
      <c r="AGT589" s="101"/>
      <c r="AGU589" s="101"/>
      <c r="AGV589" s="101"/>
      <c r="AGW589" s="101"/>
      <c r="AGX589" s="101"/>
      <c r="AGY589" s="101"/>
      <c r="AGZ589" s="101"/>
      <c r="AHA589" s="101"/>
      <c r="AHB589" s="101"/>
      <c r="AHC589" s="101"/>
      <c r="AHD589" s="101"/>
      <c r="AHE589" s="101"/>
      <c r="AHF589" s="101"/>
      <c r="AHG589" s="101"/>
      <c r="AHH589" s="101"/>
      <c r="AHI589" s="101"/>
      <c r="AHJ589" s="101"/>
      <c r="AHK589" s="101"/>
      <c r="AHL589" s="101"/>
      <c r="AHM589" s="101"/>
      <c r="AHN589" s="101"/>
      <c r="AHO589" s="101"/>
      <c r="AHP589" s="101"/>
      <c r="AHQ589" s="101"/>
      <c r="AHR589" s="101"/>
      <c r="AHS589" s="101"/>
      <c r="AHT589" s="101"/>
      <c r="AHU589" s="101"/>
      <c r="AHV589" s="101"/>
      <c r="AHW589" s="101"/>
      <c r="AHX589" s="101"/>
      <c r="AHY589" s="101"/>
      <c r="AHZ589" s="101"/>
      <c r="AIA589" s="101"/>
      <c r="AIB589" s="101"/>
      <c r="AIC589" s="101"/>
      <c r="AID589" s="101"/>
      <c r="AIE589" s="101"/>
      <c r="AIF589" s="101"/>
      <c r="AIG589" s="101"/>
      <c r="AIH589" s="101"/>
      <c r="AII589" s="101"/>
      <c r="AIJ589" s="101"/>
      <c r="AIK589" s="101"/>
      <c r="AIL589" s="101"/>
      <c r="AIM589" s="101"/>
      <c r="AIN589" s="101"/>
      <c r="AIO589" s="101"/>
      <c r="AIP589" s="101"/>
      <c r="AIQ589" s="101"/>
      <c r="AIR589" s="101"/>
      <c r="AIS589" s="101"/>
      <c r="AIT589" s="101"/>
      <c r="AIU589" s="101"/>
      <c r="AIV589" s="101"/>
      <c r="AIW589" s="101"/>
      <c r="AIX589" s="101"/>
      <c r="AIY589" s="101"/>
      <c r="AIZ589" s="101"/>
      <c r="AJA589" s="101"/>
      <c r="AJB589" s="101"/>
      <c r="AJC589" s="101"/>
      <c r="AJD589" s="101"/>
      <c r="AJE589" s="101"/>
      <c r="AJF589" s="101"/>
      <c r="AJG589" s="101"/>
      <c r="AJH589" s="101"/>
      <c r="AJI589" s="101"/>
      <c r="AJJ589" s="101"/>
      <c r="AJK589" s="101"/>
      <c r="AJL589" s="101"/>
      <c r="AJM589" s="101"/>
      <c r="AJN589" s="101"/>
      <c r="AJO589" s="101"/>
      <c r="AJP589" s="101"/>
      <c r="AJQ589" s="101"/>
      <c r="AJR589" s="101"/>
      <c r="AJS589" s="101"/>
      <c r="AJT589" s="101"/>
      <c r="AJU589" s="101"/>
      <c r="AJV589" s="101"/>
      <c r="AJW589" s="101"/>
      <c r="AJX589" s="101"/>
      <c r="AJY589" s="101"/>
      <c r="AJZ589" s="101"/>
      <c r="AKA589" s="101"/>
      <c r="AKB589" s="101"/>
      <c r="AKC589" s="101"/>
      <c r="AKD589" s="101"/>
      <c r="AKE589" s="101"/>
      <c r="AKF589" s="101"/>
      <c r="AKG589" s="101"/>
      <c r="AKH589" s="101"/>
      <c r="AKI589" s="101"/>
      <c r="AKJ589" s="101"/>
      <c r="AKK589" s="101"/>
      <c r="AKL589" s="101"/>
      <c r="AKM589" s="101"/>
      <c r="AKN589" s="101"/>
      <c r="AKO589" s="101"/>
      <c r="AKP589" s="101"/>
      <c r="AKQ589" s="101"/>
      <c r="AKR589" s="101"/>
      <c r="AKS589" s="101"/>
      <c r="AKT589" s="101"/>
      <c r="AKU589" s="101"/>
      <c r="AKV589" s="101"/>
      <c r="AKW589" s="101"/>
      <c r="AKX589" s="101"/>
      <c r="AKY589" s="101"/>
      <c r="AKZ589" s="101"/>
      <c r="ALA589" s="101"/>
      <c r="ALB589" s="101"/>
      <c r="ALC589" s="101"/>
      <c r="ALD589" s="101"/>
      <c r="ALE589" s="101"/>
      <c r="ALF589" s="101"/>
      <c r="ALG589" s="101"/>
      <c r="ALH589" s="101"/>
      <c r="ALI589" s="101"/>
      <c r="ALJ589" s="101"/>
      <c r="ALK589" s="101"/>
      <c r="ALL589" s="101"/>
      <c r="ALM589" s="101"/>
      <c r="ALN589" s="101"/>
      <c r="ALO589" s="101"/>
      <c r="ALP589" s="101"/>
      <c r="ALQ589" s="101"/>
      <c r="ALR589" s="101"/>
      <c r="ALS589" s="101"/>
      <c r="ALT589" s="101"/>
      <c r="ALU589" s="101"/>
      <c r="ALV589" s="101"/>
      <c r="ALW589" s="101"/>
      <c r="ALX589" s="101"/>
      <c r="ALY589" s="101"/>
      <c r="ALZ589" s="101"/>
      <c r="AMA589" s="101"/>
      <c r="AMB589" s="101"/>
      <c r="AMC589" s="101"/>
      <c r="AMD589" s="101"/>
      <c r="AME589" s="101"/>
      <c r="AMF589" s="101"/>
      <c r="AMG589" s="101"/>
      <c r="AMH589" s="101"/>
      <c r="AMI589" s="101"/>
      <c r="AMJ589" s="101"/>
      <c r="AMK589" s="101"/>
      <c r="AML589" s="101"/>
      <c r="AMM589" s="101"/>
      <c r="AMN589" s="101"/>
      <c r="AMO589" s="101"/>
      <c r="AMP589" s="101"/>
      <c r="AMQ589" s="101"/>
      <c r="AMR589" s="101"/>
      <c r="AMS589" s="101"/>
      <c r="AMT589" s="101"/>
      <c r="AMU589" s="101"/>
      <c r="AMV589" s="101"/>
      <c r="AMW589" s="101"/>
      <c r="AMX589" s="101"/>
      <c r="AMY589" s="101"/>
      <c r="AMZ589" s="101"/>
      <c r="ANA589" s="101"/>
      <c r="ANB589" s="101"/>
      <c r="ANC589" s="101"/>
      <c r="AND589" s="101"/>
      <c r="ANE589" s="101"/>
      <c r="ANF589" s="101"/>
      <c r="ANG589" s="101"/>
      <c r="ANH589" s="101"/>
      <c r="ANI589" s="101"/>
      <c r="ANJ589" s="101"/>
      <c r="ANK589" s="101"/>
      <c r="ANL589" s="101"/>
      <c r="ANM589" s="101"/>
      <c r="ANN589" s="101"/>
      <c r="ANO589" s="101"/>
      <c r="ANP589" s="101"/>
      <c r="ANQ589" s="101"/>
      <c r="ANR589" s="101"/>
      <c r="ANS589" s="101"/>
      <c r="ANT589" s="101"/>
      <c r="ANU589" s="101"/>
      <c r="ANV589" s="101"/>
      <c r="ANW589" s="101"/>
      <c r="ANX589" s="101"/>
      <c r="ANY589" s="101"/>
      <c r="ANZ589" s="101"/>
      <c r="AOA589" s="101"/>
      <c r="AOB589" s="101"/>
      <c r="AOC589" s="101"/>
      <c r="AOD589" s="101"/>
      <c r="AOE589" s="101"/>
      <c r="AOF589" s="101"/>
      <c r="AOG589" s="101"/>
      <c r="AOH589" s="101"/>
      <c r="AOI589" s="101"/>
      <c r="AOJ589" s="101"/>
      <c r="AOK589" s="101"/>
      <c r="AOL589" s="101"/>
      <c r="AOM589" s="101"/>
      <c r="AON589" s="101"/>
      <c r="AOO589" s="101"/>
      <c r="AOP589" s="101"/>
      <c r="AOQ589" s="101"/>
      <c r="AOR589" s="101"/>
      <c r="AOS589" s="101"/>
      <c r="AOT589" s="101"/>
      <c r="AOU589" s="101"/>
      <c r="AOV589" s="101"/>
      <c r="AOW589" s="101"/>
      <c r="AOX589" s="101"/>
      <c r="AOY589" s="101"/>
      <c r="AOZ589" s="101"/>
      <c r="APA589" s="101"/>
      <c r="APB589" s="101"/>
      <c r="APC589" s="101"/>
      <c r="APD589" s="101"/>
      <c r="APE589" s="101"/>
      <c r="APF589" s="101"/>
      <c r="APG589" s="101"/>
      <c r="APH589" s="101"/>
      <c r="API589" s="101"/>
      <c r="APJ589" s="101"/>
      <c r="APK589" s="101"/>
      <c r="APL589" s="101"/>
      <c r="APM589" s="101"/>
      <c r="APN589" s="101"/>
      <c r="APO589" s="101"/>
      <c r="APP589" s="101"/>
      <c r="APQ589" s="101"/>
      <c r="APR589" s="101"/>
      <c r="APS589" s="101"/>
      <c r="APT589" s="101"/>
      <c r="APU589" s="101"/>
      <c r="APV589" s="101"/>
      <c r="APW589" s="101"/>
      <c r="APX589" s="101"/>
      <c r="APY589" s="101"/>
      <c r="APZ589" s="101"/>
      <c r="AQA589" s="101"/>
      <c r="AQB589" s="101"/>
      <c r="AQC589" s="101"/>
      <c r="AQD589" s="101"/>
      <c r="AQE589" s="101"/>
      <c r="AQF589" s="101"/>
      <c r="AQG589" s="101"/>
      <c r="AQH589" s="101"/>
      <c r="AQI589" s="101"/>
      <c r="AQJ589" s="101"/>
      <c r="AQK589" s="101"/>
      <c r="AQL589" s="101"/>
      <c r="AQM589" s="101"/>
      <c r="AQN589" s="101"/>
      <c r="AQO589" s="101"/>
      <c r="AQP589" s="101"/>
      <c r="AQQ589" s="101"/>
      <c r="AQR589" s="101"/>
      <c r="AQS589" s="101"/>
      <c r="AQT589" s="101"/>
      <c r="AQU589" s="101"/>
      <c r="AQV589" s="101"/>
      <c r="AQW589" s="101"/>
      <c r="AQX589" s="101"/>
      <c r="AQY589" s="101"/>
      <c r="AQZ589" s="101"/>
      <c r="ARA589" s="101"/>
      <c r="ARB589" s="101"/>
      <c r="ARC589" s="101"/>
      <c r="ARD589" s="101"/>
      <c r="ARE589" s="101"/>
      <c r="ARF589" s="101"/>
      <c r="ARG589" s="101"/>
      <c r="ARH589" s="101"/>
      <c r="ARI589" s="101"/>
      <c r="ARJ589" s="101"/>
      <c r="ARK589" s="101"/>
      <c r="ARL589" s="101"/>
      <c r="ARM589" s="101"/>
      <c r="ARN589" s="101"/>
      <c r="ARO589" s="101"/>
      <c r="ARP589" s="101"/>
      <c r="ARQ589" s="101"/>
      <c r="ARR589" s="101"/>
      <c r="ARS589" s="101"/>
      <c r="ART589" s="101"/>
      <c r="ARU589" s="101"/>
      <c r="ARV589" s="101"/>
      <c r="ARW589" s="101"/>
      <c r="ARX589" s="101"/>
      <c r="ARY589" s="101"/>
      <c r="ARZ589" s="101"/>
      <c r="ASA589" s="101"/>
      <c r="ASB589" s="101"/>
      <c r="ASC589" s="101"/>
      <c r="ASD589" s="101"/>
      <c r="ASE589" s="101"/>
      <c r="ASF589" s="101"/>
      <c r="ASG589" s="101"/>
      <c r="ASH589" s="101"/>
      <c r="ASI589" s="101"/>
      <c r="ASJ589" s="101"/>
      <c r="ASK589" s="101"/>
      <c r="ASL589" s="101"/>
      <c r="ASM589" s="101"/>
      <c r="ASN589" s="101"/>
      <c r="ASO589" s="101"/>
      <c r="ASP589" s="101"/>
      <c r="ASQ589" s="101"/>
      <c r="ASR589" s="101"/>
      <c r="ASS589" s="101"/>
      <c r="AST589" s="101"/>
      <c r="ASU589" s="101"/>
      <c r="ASV589" s="101"/>
      <c r="ASW589" s="101"/>
      <c r="ASX589" s="101"/>
      <c r="ASY589" s="101"/>
      <c r="ASZ589" s="101"/>
      <c r="ATA589" s="101"/>
      <c r="ATB589" s="101"/>
      <c r="ATC589" s="101"/>
      <c r="ATD589" s="101"/>
      <c r="ATE589" s="101"/>
      <c r="ATF589" s="101"/>
      <c r="ATG589" s="101"/>
      <c r="ATH589" s="101"/>
      <c r="ATI589" s="101"/>
      <c r="ATJ589" s="101"/>
      <c r="ATK589" s="101"/>
      <c r="ATL589" s="101"/>
      <c r="ATM589" s="101"/>
      <c r="ATN589" s="101"/>
      <c r="ATO589" s="101"/>
      <c r="ATP589" s="101"/>
      <c r="ATQ589" s="101"/>
      <c r="ATR589" s="101"/>
      <c r="ATS589" s="101"/>
      <c r="ATT589" s="101"/>
      <c r="ATU589" s="101"/>
      <c r="ATV589" s="101"/>
      <c r="ATW589" s="101"/>
      <c r="ATX589" s="101"/>
      <c r="ATY589" s="101"/>
      <c r="ATZ589" s="101"/>
      <c r="AUA589" s="101"/>
      <c r="AUB589" s="101"/>
      <c r="AUC589" s="101"/>
      <c r="AUD589" s="101"/>
      <c r="AUE589" s="101"/>
      <c r="AUF589" s="101"/>
      <c r="AUG589" s="101"/>
      <c r="AUH589" s="101"/>
      <c r="AUI589" s="101"/>
      <c r="AUJ589" s="101"/>
      <c r="AUK589" s="101"/>
      <c r="AUL589" s="101"/>
      <c r="AUM589" s="101"/>
      <c r="AUN589" s="101"/>
      <c r="AUO589" s="101"/>
      <c r="AUP589" s="101"/>
      <c r="AUQ589" s="101"/>
      <c r="AUR589" s="101"/>
      <c r="AUS589" s="101"/>
      <c r="AUT589" s="101"/>
      <c r="AUU589" s="101"/>
      <c r="AUV589" s="101"/>
      <c r="AUW589" s="101"/>
      <c r="AUX589" s="101"/>
      <c r="AUY589" s="101"/>
      <c r="AUZ589" s="101"/>
      <c r="AVA589" s="101"/>
      <c r="AVB589" s="101"/>
      <c r="AVC589" s="101"/>
      <c r="AVD589" s="101"/>
      <c r="AVE589" s="101"/>
      <c r="AVF589" s="101"/>
      <c r="AVG589" s="101"/>
      <c r="AVH589" s="101"/>
      <c r="AVI589" s="101"/>
      <c r="AVJ589" s="101"/>
      <c r="AVK589" s="101"/>
      <c r="AVL589" s="101"/>
      <c r="AVM589" s="101"/>
      <c r="AVN589" s="101"/>
      <c r="AVO589" s="101"/>
      <c r="AVP589" s="101"/>
      <c r="AVQ589" s="101"/>
      <c r="AVR589" s="101"/>
      <c r="AVS589" s="101"/>
      <c r="AVT589" s="101"/>
      <c r="AVU589" s="101"/>
      <c r="AVV589" s="101"/>
      <c r="AVW589" s="101"/>
    </row>
    <row r="590" spans="1:1271" s="48" customFormat="1" ht="24">
      <c r="A590" s="31" t="s">
        <v>204</v>
      </c>
      <c r="B590" s="123"/>
      <c r="C590" s="102" t="s">
        <v>103</v>
      </c>
      <c r="D590" s="134"/>
      <c r="E590" s="135"/>
      <c r="F590" s="103"/>
      <c r="G590" s="103"/>
      <c r="H590" s="103"/>
      <c r="I590" s="104"/>
      <c r="J590" s="104"/>
      <c r="K590" s="104"/>
      <c r="L590" s="67" t="s">
        <v>202</v>
      </c>
      <c r="M590" s="67" t="s">
        <v>202</v>
      </c>
      <c r="N590" s="67" t="s">
        <v>202</v>
      </c>
      <c r="O590" s="103">
        <f t="shared" ref="O590:T590" si="1645">O562+O578</f>
        <v>12903352</v>
      </c>
      <c r="P590" s="103">
        <f t="shared" si="1645"/>
        <v>11458084</v>
      </c>
      <c r="Q590" s="103">
        <f t="shared" si="1645"/>
        <v>11622246</v>
      </c>
      <c r="R590" s="103">
        <f t="shared" si="1645"/>
        <v>12973059.93</v>
      </c>
      <c r="S590" s="103">
        <f t="shared" si="1645"/>
        <v>11513521.41</v>
      </c>
      <c r="T590" s="103">
        <f t="shared" si="1645"/>
        <v>11700735.41</v>
      </c>
      <c r="U590" s="67" t="s">
        <v>202</v>
      </c>
      <c r="V590" s="67" t="s">
        <v>202</v>
      </c>
      <c r="W590" s="67" t="s">
        <v>202</v>
      </c>
      <c r="X590" s="67" t="s">
        <v>202</v>
      </c>
      <c r="Y590" s="67" t="s">
        <v>202</v>
      </c>
      <c r="Z590" s="67" t="s">
        <v>202</v>
      </c>
      <c r="AA590" s="67" t="s">
        <v>202</v>
      </c>
      <c r="AB590" s="67" t="s">
        <v>202</v>
      </c>
      <c r="AC590" s="67" t="s">
        <v>202</v>
      </c>
      <c r="AD590" s="67" t="s">
        <v>202</v>
      </c>
      <c r="AE590" s="67" t="s">
        <v>202</v>
      </c>
      <c r="AF590" s="67" t="s">
        <v>202</v>
      </c>
      <c r="AG590" s="67" t="s">
        <v>202</v>
      </c>
      <c r="AH590" s="67" t="s">
        <v>202</v>
      </c>
      <c r="AI590" s="67" t="s">
        <v>202</v>
      </c>
      <c r="AJ590" s="103">
        <f t="shared" ref="AJ590:AO590" si="1646">AJ562+AJ578</f>
        <v>26444749</v>
      </c>
      <c r="AK590" s="103">
        <f t="shared" si="1646"/>
        <v>25488296</v>
      </c>
      <c r="AL590" s="103">
        <f t="shared" si="1646"/>
        <v>25854846</v>
      </c>
      <c r="AM590" s="103">
        <f t="shared" si="1646"/>
        <v>25776585.239999998</v>
      </c>
      <c r="AN590" s="103">
        <f t="shared" si="1646"/>
        <v>24471086.66</v>
      </c>
      <c r="AO590" s="103">
        <f t="shared" si="1646"/>
        <v>24868806.66</v>
      </c>
      <c r="AP590" s="67" t="s">
        <v>202</v>
      </c>
      <c r="AQ590" s="67" t="s">
        <v>202</v>
      </c>
      <c r="AR590" s="67" t="s">
        <v>202</v>
      </c>
      <c r="AS590" s="67" t="s">
        <v>202</v>
      </c>
      <c r="AT590" s="67" t="s">
        <v>202</v>
      </c>
      <c r="AU590" s="67" t="s">
        <v>202</v>
      </c>
      <c r="AV590" s="67" t="s">
        <v>202</v>
      </c>
      <c r="AW590" s="67" t="s">
        <v>202</v>
      </c>
      <c r="AX590" s="67" t="s">
        <v>202</v>
      </c>
      <c r="AY590" s="67" t="s">
        <v>202</v>
      </c>
      <c r="AZ590" s="67" t="s">
        <v>202</v>
      </c>
      <c r="BA590" s="67" t="s">
        <v>202</v>
      </c>
      <c r="BB590" s="67" t="s">
        <v>202</v>
      </c>
      <c r="BC590" s="67" t="s">
        <v>202</v>
      </c>
      <c r="BD590" s="67" t="s">
        <v>202</v>
      </c>
      <c r="BE590" s="103">
        <f t="shared" ref="BE590:BJ590" si="1647">BE562+BE578</f>
        <v>14259509</v>
      </c>
      <c r="BF590" s="103">
        <f t="shared" si="1647"/>
        <v>13726032</v>
      </c>
      <c r="BG590" s="103">
        <f t="shared" si="1647"/>
        <v>13921992</v>
      </c>
      <c r="BH590" s="103">
        <f t="shared" si="1647"/>
        <v>14448112.890000001</v>
      </c>
      <c r="BI590" s="103">
        <f t="shared" si="1647"/>
        <v>13909318.18</v>
      </c>
      <c r="BJ590" s="103">
        <f t="shared" si="1647"/>
        <v>14128462.18</v>
      </c>
      <c r="BK590" s="67" t="s">
        <v>202</v>
      </c>
      <c r="BL590" s="67" t="s">
        <v>202</v>
      </c>
      <c r="BM590" s="67" t="s">
        <v>202</v>
      </c>
      <c r="BN590" s="67" t="s">
        <v>202</v>
      </c>
      <c r="BO590" s="67" t="s">
        <v>202</v>
      </c>
      <c r="BP590" s="67" t="s">
        <v>202</v>
      </c>
      <c r="BQ590" s="67" t="s">
        <v>202</v>
      </c>
      <c r="BR590" s="67" t="s">
        <v>202</v>
      </c>
      <c r="BS590" s="67" t="s">
        <v>202</v>
      </c>
      <c r="BT590" s="67" t="s">
        <v>202</v>
      </c>
      <c r="BU590" s="67" t="s">
        <v>202</v>
      </c>
      <c r="BV590" s="67" t="s">
        <v>202</v>
      </c>
      <c r="BW590" s="67" t="s">
        <v>202</v>
      </c>
      <c r="BX590" s="67" t="s">
        <v>202</v>
      </c>
      <c r="BY590" s="67" t="s">
        <v>202</v>
      </c>
      <c r="BZ590" s="103">
        <f t="shared" ref="BZ590:CE590" si="1648">BZ562+BZ578</f>
        <v>3877775</v>
      </c>
      <c r="CA590" s="103">
        <f t="shared" si="1648"/>
        <v>3914492</v>
      </c>
      <c r="CB590" s="103">
        <f t="shared" si="1648"/>
        <v>3970904</v>
      </c>
      <c r="CC590" s="103">
        <f t="shared" si="1648"/>
        <v>3766742.5</v>
      </c>
      <c r="CD590" s="103">
        <f t="shared" si="1648"/>
        <v>3822508.5</v>
      </c>
      <c r="CE590" s="103">
        <f t="shared" si="1648"/>
        <v>3888888.5</v>
      </c>
      <c r="CF590" s="67" t="s">
        <v>202</v>
      </c>
      <c r="CG590" s="67" t="s">
        <v>202</v>
      </c>
      <c r="CH590" s="67" t="s">
        <v>202</v>
      </c>
      <c r="CI590" s="67" t="s">
        <v>202</v>
      </c>
      <c r="CJ590" s="67" t="s">
        <v>202</v>
      </c>
      <c r="CK590" s="67" t="s">
        <v>202</v>
      </c>
      <c r="CL590" s="67" t="s">
        <v>202</v>
      </c>
      <c r="CM590" s="67" t="s">
        <v>202</v>
      </c>
      <c r="CN590" s="67" t="s">
        <v>202</v>
      </c>
      <c r="CO590" s="67" t="s">
        <v>202</v>
      </c>
      <c r="CP590" s="67" t="s">
        <v>202</v>
      </c>
      <c r="CQ590" s="67" t="s">
        <v>202</v>
      </c>
      <c r="CR590" s="67" t="s">
        <v>202</v>
      </c>
      <c r="CS590" s="67" t="s">
        <v>202</v>
      </c>
      <c r="CT590" s="67" t="s">
        <v>202</v>
      </c>
      <c r="CU590" s="103">
        <f t="shared" ref="CU590:CZ590" si="1649">CU562+CU578</f>
        <v>6848391</v>
      </c>
      <c r="CV590" s="103">
        <f t="shared" si="1649"/>
        <v>6514892</v>
      </c>
      <c r="CW590" s="103">
        <f t="shared" si="1649"/>
        <v>6607902</v>
      </c>
      <c r="CX590" s="103">
        <f t="shared" si="1649"/>
        <v>6938029.8700000001</v>
      </c>
      <c r="CY590" s="103">
        <f t="shared" si="1649"/>
        <v>6572367.1299999999</v>
      </c>
      <c r="CZ590" s="103">
        <f t="shared" si="1649"/>
        <v>6676381.1299999999</v>
      </c>
      <c r="DA590" s="67" t="s">
        <v>202</v>
      </c>
      <c r="DB590" s="67" t="s">
        <v>202</v>
      </c>
      <c r="DC590" s="67" t="s">
        <v>202</v>
      </c>
      <c r="DD590" s="67" t="s">
        <v>202</v>
      </c>
      <c r="DE590" s="67" t="s">
        <v>202</v>
      </c>
      <c r="DF590" s="67" t="s">
        <v>202</v>
      </c>
      <c r="DG590" s="67" t="s">
        <v>202</v>
      </c>
      <c r="DH590" s="67" t="s">
        <v>202</v>
      </c>
      <c r="DI590" s="67" t="s">
        <v>202</v>
      </c>
      <c r="DJ590" s="67" t="s">
        <v>202</v>
      </c>
      <c r="DK590" s="67" t="s">
        <v>202</v>
      </c>
      <c r="DL590" s="67" t="s">
        <v>202</v>
      </c>
      <c r="DM590" s="67" t="s">
        <v>202</v>
      </c>
      <c r="DN590" s="67" t="s">
        <v>202</v>
      </c>
      <c r="DO590" s="67" t="s">
        <v>202</v>
      </c>
      <c r="DP590" s="103">
        <f t="shared" ref="DP590:DU590" si="1650">DP562+DP578</f>
        <v>8227923</v>
      </c>
      <c r="DQ590" s="103">
        <f t="shared" si="1650"/>
        <v>7509532</v>
      </c>
      <c r="DR590" s="103">
        <f t="shared" si="1650"/>
        <v>7616742</v>
      </c>
      <c r="DS590" s="103">
        <f t="shared" si="1650"/>
        <v>8152895.9400000004</v>
      </c>
      <c r="DT590" s="103">
        <f t="shared" si="1650"/>
        <v>7459411.4900000002</v>
      </c>
      <c r="DU590" s="103">
        <f t="shared" si="1650"/>
        <v>7579305.4900000002</v>
      </c>
      <c r="DV590" s="67" t="s">
        <v>202</v>
      </c>
      <c r="DW590" s="67" t="s">
        <v>202</v>
      </c>
      <c r="DX590" s="67" t="s">
        <v>202</v>
      </c>
      <c r="DY590" s="67" t="s">
        <v>202</v>
      </c>
      <c r="DZ590" s="67" t="s">
        <v>202</v>
      </c>
      <c r="EA590" s="67" t="s">
        <v>202</v>
      </c>
      <c r="EB590" s="67" t="s">
        <v>202</v>
      </c>
      <c r="EC590" s="67" t="s">
        <v>202</v>
      </c>
      <c r="ED590" s="67" t="s">
        <v>202</v>
      </c>
      <c r="EE590" s="67" t="s">
        <v>202</v>
      </c>
      <c r="EF590" s="67" t="s">
        <v>202</v>
      </c>
      <c r="EG590" s="67" t="s">
        <v>202</v>
      </c>
      <c r="EH590" s="67" t="s">
        <v>202</v>
      </c>
      <c r="EI590" s="67" t="s">
        <v>202</v>
      </c>
      <c r="EJ590" s="67" t="s">
        <v>202</v>
      </c>
      <c r="EK590" s="103">
        <f t="shared" ref="EK590:EP590" si="1651">EK562+EK578</f>
        <v>0</v>
      </c>
      <c r="EL590" s="103">
        <f t="shared" si="1651"/>
        <v>0</v>
      </c>
      <c r="EM590" s="103">
        <f t="shared" si="1651"/>
        <v>0</v>
      </c>
      <c r="EN590" s="103">
        <f t="shared" si="1651"/>
        <v>0</v>
      </c>
      <c r="EO590" s="103">
        <f t="shared" si="1651"/>
        <v>0</v>
      </c>
      <c r="EP590" s="103">
        <f t="shared" si="1651"/>
        <v>0</v>
      </c>
      <c r="EQ590" s="67" t="s">
        <v>202</v>
      </c>
      <c r="ER590" s="67" t="s">
        <v>202</v>
      </c>
      <c r="ES590" s="67" t="s">
        <v>202</v>
      </c>
      <c r="ET590" s="67" t="s">
        <v>202</v>
      </c>
      <c r="EU590" s="67" t="s">
        <v>202</v>
      </c>
      <c r="EV590" s="67" t="s">
        <v>202</v>
      </c>
      <c r="EW590" s="67" t="s">
        <v>202</v>
      </c>
      <c r="EX590" s="67" t="s">
        <v>202</v>
      </c>
      <c r="EY590" s="67" t="s">
        <v>202</v>
      </c>
      <c r="EZ590" s="67" t="s">
        <v>202</v>
      </c>
      <c r="FA590" s="67" t="s">
        <v>202</v>
      </c>
      <c r="FB590" s="67" t="s">
        <v>202</v>
      </c>
      <c r="FC590" s="67" t="s">
        <v>202</v>
      </c>
      <c r="FD590" s="67" t="s">
        <v>202</v>
      </c>
      <c r="FE590" s="67" t="s">
        <v>202</v>
      </c>
      <c r="FF590" s="103">
        <f t="shared" ref="FF590:FK590" si="1652">FF562+FF578</f>
        <v>9026731</v>
      </c>
      <c r="FG590" s="103">
        <f t="shared" si="1652"/>
        <v>8489168</v>
      </c>
      <c r="FH590" s="103">
        <f t="shared" si="1652"/>
        <v>8610654</v>
      </c>
      <c r="FI590" s="103">
        <f t="shared" si="1652"/>
        <v>8880744.4499999993</v>
      </c>
      <c r="FJ590" s="103">
        <f t="shared" si="1652"/>
        <v>8817585.3499999996</v>
      </c>
      <c r="FK590" s="103">
        <f t="shared" si="1652"/>
        <v>8955259.3499999996</v>
      </c>
      <c r="FL590" s="67" t="s">
        <v>202</v>
      </c>
      <c r="FM590" s="67" t="s">
        <v>202</v>
      </c>
      <c r="FN590" s="67" t="s">
        <v>202</v>
      </c>
      <c r="FO590" s="67" t="s">
        <v>202</v>
      </c>
      <c r="FP590" s="67" t="s">
        <v>202</v>
      </c>
      <c r="FQ590" s="67" t="s">
        <v>202</v>
      </c>
      <c r="FR590" s="67" t="s">
        <v>202</v>
      </c>
      <c r="FS590" s="67" t="s">
        <v>202</v>
      </c>
      <c r="FT590" s="67" t="s">
        <v>202</v>
      </c>
      <c r="FU590" s="67" t="s">
        <v>202</v>
      </c>
      <c r="FV590" s="67" t="s">
        <v>202</v>
      </c>
      <c r="FW590" s="67" t="s">
        <v>202</v>
      </c>
      <c r="FX590" s="67" t="s">
        <v>202</v>
      </c>
      <c r="FY590" s="67" t="s">
        <v>202</v>
      </c>
      <c r="FZ590" s="67" t="s">
        <v>202</v>
      </c>
      <c r="GA590" s="103">
        <f t="shared" ref="GA590:GF590" si="1653">GA562+GA578</f>
        <v>0</v>
      </c>
      <c r="GB590" s="103">
        <f t="shared" si="1653"/>
        <v>0</v>
      </c>
      <c r="GC590" s="103">
        <f t="shared" si="1653"/>
        <v>0</v>
      </c>
      <c r="GD590" s="103">
        <f t="shared" si="1653"/>
        <v>0</v>
      </c>
      <c r="GE590" s="103">
        <f t="shared" si="1653"/>
        <v>0</v>
      </c>
      <c r="GF590" s="103">
        <f t="shared" si="1653"/>
        <v>0</v>
      </c>
      <c r="GG590" s="67" t="s">
        <v>202</v>
      </c>
      <c r="GH590" s="67" t="s">
        <v>202</v>
      </c>
      <c r="GI590" s="67" t="s">
        <v>202</v>
      </c>
      <c r="GJ590" s="67" t="s">
        <v>202</v>
      </c>
      <c r="GK590" s="67" t="s">
        <v>202</v>
      </c>
      <c r="GL590" s="67" t="s">
        <v>202</v>
      </c>
      <c r="GM590" s="67" t="s">
        <v>202</v>
      </c>
      <c r="GN590" s="67" t="s">
        <v>202</v>
      </c>
      <c r="GO590" s="67" t="s">
        <v>202</v>
      </c>
      <c r="GP590" s="67" t="s">
        <v>202</v>
      </c>
      <c r="GQ590" s="67" t="s">
        <v>202</v>
      </c>
      <c r="GR590" s="67" t="s">
        <v>202</v>
      </c>
      <c r="GS590" s="67" t="s">
        <v>202</v>
      </c>
      <c r="GT590" s="67" t="s">
        <v>202</v>
      </c>
      <c r="GU590" s="67" t="s">
        <v>202</v>
      </c>
      <c r="GV590" s="103">
        <f t="shared" ref="GV590:HA590" si="1654">GV562+GV578</f>
        <v>6503508</v>
      </c>
      <c r="GW590" s="103">
        <f t="shared" si="1654"/>
        <v>6017572</v>
      </c>
      <c r="GX590" s="103">
        <f t="shared" si="1654"/>
        <v>6103482</v>
      </c>
      <c r="GY590" s="103">
        <f t="shared" si="1654"/>
        <v>6744158.79</v>
      </c>
      <c r="GZ590" s="103">
        <f t="shared" si="1654"/>
        <v>6192753.8300000001</v>
      </c>
      <c r="HA590" s="103">
        <f t="shared" si="1654"/>
        <v>6288827.8300000001</v>
      </c>
      <c r="HB590" s="67" t="s">
        <v>202</v>
      </c>
      <c r="HC590" s="67" t="s">
        <v>202</v>
      </c>
      <c r="HD590" s="67" t="s">
        <v>202</v>
      </c>
      <c r="HE590" s="67" t="s">
        <v>202</v>
      </c>
      <c r="HF590" s="67" t="s">
        <v>202</v>
      </c>
      <c r="HG590" s="67" t="s">
        <v>202</v>
      </c>
      <c r="HH590" s="67" t="s">
        <v>202</v>
      </c>
      <c r="HI590" s="67" t="s">
        <v>202</v>
      </c>
      <c r="HJ590" s="67" t="s">
        <v>202</v>
      </c>
      <c r="HK590" s="67" t="s">
        <v>202</v>
      </c>
      <c r="HL590" s="67" t="s">
        <v>202</v>
      </c>
      <c r="HM590" s="67" t="s">
        <v>202</v>
      </c>
      <c r="HN590" s="67" t="s">
        <v>202</v>
      </c>
      <c r="HO590" s="67" t="s">
        <v>202</v>
      </c>
      <c r="HP590" s="67" t="s">
        <v>202</v>
      </c>
      <c r="HQ590" s="103">
        <f t="shared" ref="HQ590:HV590" si="1655">HQ562+HQ578</f>
        <v>18397426</v>
      </c>
      <c r="HR590" s="103">
        <f t="shared" si="1655"/>
        <v>19323124</v>
      </c>
      <c r="HS590" s="103">
        <f t="shared" si="1655"/>
        <v>19601124</v>
      </c>
      <c r="HT590" s="103">
        <f t="shared" si="1655"/>
        <v>17322261.399999999</v>
      </c>
      <c r="HU590" s="103">
        <f t="shared" si="1655"/>
        <v>18669309.710000001</v>
      </c>
      <c r="HV590" s="103">
        <f t="shared" si="1655"/>
        <v>18972813.710000001</v>
      </c>
      <c r="HW590" s="67" t="s">
        <v>202</v>
      </c>
      <c r="HX590" s="67" t="s">
        <v>202</v>
      </c>
      <c r="HY590" s="67" t="s">
        <v>202</v>
      </c>
      <c r="HZ590" s="67" t="s">
        <v>202</v>
      </c>
      <c r="IA590" s="67" t="s">
        <v>202</v>
      </c>
      <c r="IB590" s="67" t="s">
        <v>202</v>
      </c>
      <c r="IC590" s="67" t="s">
        <v>202</v>
      </c>
      <c r="ID590" s="67" t="s">
        <v>202</v>
      </c>
      <c r="IE590" s="67" t="s">
        <v>202</v>
      </c>
      <c r="IF590" s="67" t="s">
        <v>202</v>
      </c>
      <c r="IG590" s="67" t="s">
        <v>202</v>
      </c>
      <c r="IH590" s="67" t="s">
        <v>202</v>
      </c>
      <c r="II590" s="67" t="s">
        <v>202</v>
      </c>
      <c r="IJ590" s="67" t="s">
        <v>202</v>
      </c>
      <c r="IK590" s="67" t="s">
        <v>202</v>
      </c>
      <c r="IL590" s="103">
        <f t="shared" ref="IL590:IQ590" si="1656">IL562+IL578</f>
        <v>8424999</v>
      </c>
      <c r="IM590" s="103">
        <f t="shared" si="1656"/>
        <v>8454440</v>
      </c>
      <c r="IN590" s="103">
        <f t="shared" si="1656"/>
        <v>8575140</v>
      </c>
      <c r="IO590" s="103">
        <f t="shared" si="1656"/>
        <v>8591028.6600000001</v>
      </c>
      <c r="IP590" s="103">
        <f t="shared" si="1656"/>
        <v>8559026.2899999991</v>
      </c>
      <c r="IQ590" s="103">
        <f t="shared" si="1656"/>
        <v>8694006.2899999991</v>
      </c>
      <c r="IR590" s="67" t="s">
        <v>202</v>
      </c>
      <c r="IS590" s="67" t="s">
        <v>202</v>
      </c>
      <c r="IT590" s="67" t="s">
        <v>202</v>
      </c>
      <c r="IU590" s="67" t="s">
        <v>202</v>
      </c>
      <c r="IV590" s="67" t="s">
        <v>202</v>
      </c>
      <c r="IW590" s="67" t="s">
        <v>202</v>
      </c>
      <c r="IX590" s="67" t="s">
        <v>202</v>
      </c>
      <c r="IY590" s="67" t="s">
        <v>202</v>
      </c>
      <c r="IZ590" s="67" t="s">
        <v>202</v>
      </c>
      <c r="JA590" s="67" t="s">
        <v>202</v>
      </c>
      <c r="JB590" s="67" t="s">
        <v>202</v>
      </c>
      <c r="JC590" s="67" t="s">
        <v>202</v>
      </c>
      <c r="JD590" s="67" t="s">
        <v>202</v>
      </c>
      <c r="JE590" s="67" t="s">
        <v>202</v>
      </c>
      <c r="JF590" s="67" t="s">
        <v>202</v>
      </c>
      <c r="JG590" s="103">
        <f t="shared" ref="JG590:JL590" si="1657">JG562+JG578</f>
        <v>6221850</v>
      </c>
      <c r="JH590" s="103">
        <f t="shared" si="1657"/>
        <v>6658920</v>
      </c>
      <c r="JI590" s="103">
        <f t="shared" si="1657"/>
        <v>6756864</v>
      </c>
      <c r="JJ590" s="103">
        <f t="shared" si="1657"/>
        <v>4787252.5</v>
      </c>
      <c r="JK590" s="103">
        <f t="shared" si="1657"/>
        <v>4646720.96</v>
      </c>
      <c r="JL590" s="103">
        <f t="shared" si="1657"/>
        <v>4735018.96</v>
      </c>
      <c r="JM590" s="67" t="s">
        <v>202</v>
      </c>
      <c r="JN590" s="67" t="s">
        <v>202</v>
      </c>
      <c r="JO590" s="67" t="s">
        <v>202</v>
      </c>
      <c r="JP590" s="67" t="s">
        <v>202</v>
      </c>
      <c r="JQ590" s="67" t="s">
        <v>202</v>
      </c>
      <c r="JR590" s="67" t="s">
        <v>202</v>
      </c>
      <c r="JS590" s="67" t="s">
        <v>202</v>
      </c>
      <c r="JT590" s="67" t="s">
        <v>202</v>
      </c>
      <c r="JU590" s="67" t="s">
        <v>202</v>
      </c>
      <c r="JV590" s="67" t="s">
        <v>202</v>
      </c>
      <c r="JW590" s="67" t="s">
        <v>202</v>
      </c>
      <c r="JX590" s="67" t="s">
        <v>202</v>
      </c>
      <c r="JY590" s="67" t="s">
        <v>202</v>
      </c>
      <c r="JZ590" s="67" t="s">
        <v>202</v>
      </c>
      <c r="KA590" s="67" t="s">
        <v>202</v>
      </c>
      <c r="KB590" s="103">
        <f t="shared" ref="KB590:KG590" si="1658">KB562+KB578</f>
        <v>11471405</v>
      </c>
      <c r="KC590" s="103">
        <f t="shared" si="1658"/>
        <v>12137992</v>
      </c>
      <c r="KD590" s="103">
        <f t="shared" si="1658"/>
        <v>12311678</v>
      </c>
      <c r="KE590" s="103">
        <f t="shared" si="1658"/>
        <v>11620532.619999999</v>
      </c>
      <c r="KF590" s="103">
        <f t="shared" si="1658"/>
        <v>12304734.58</v>
      </c>
      <c r="KG590" s="103">
        <f t="shared" si="1658"/>
        <v>12501456.58</v>
      </c>
      <c r="KH590" s="67" t="s">
        <v>202</v>
      </c>
      <c r="KI590" s="67" t="s">
        <v>202</v>
      </c>
      <c r="KJ590" s="67" t="s">
        <v>202</v>
      </c>
      <c r="KK590" s="67" t="s">
        <v>202</v>
      </c>
      <c r="KL590" s="67" t="s">
        <v>202</v>
      </c>
      <c r="KM590" s="67" t="s">
        <v>202</v>
      </c>
      <c r="KN590" s="67" t="s">
        <v>202</v>
      </c>
      <c r="KO590" s="67" t="s">
        <v>202</v>
      </c>
      <c r="KP590" s="67" t="s">
        <v>202</v>
      </c>
      <c r="KQ590" s="67" t="s">
        <v>202</v>
      </c>
      <c r="KR590" s="67" t="s">
        <v>202</v>
      </c>
      <c r="KS590" s="67" t="s">
        <v>202</v>
      </c>
      <c r="KT590" s="67" t="s">
        <v>202</v>
      </c>
      <c r="KU590" s="67" t="s">
        <v>202</v>
      </c>
      <c r="KV590" s="67" t="s">
        <v>202</v>
      </c>
      <c r="KW590" s="103">
        <f t="shared" ref="KW590:LB590" si="1659">KW562+KW578</f>
        <v>14423409</v>
      </c>
      <c r="KX590" s="103">
        <f t="shared" si="1659"/>
        <v>16114504</v>
      </c>
      <c r="KY590" s="103">
        <f t="shared" si="1659"/>
        <v>16345036</v>
      </c>
      <c r="KZ590" s="103">
        <f t="shared" si="1659"/>
        <v>14814302.289999999</v>
      </c>
      <c r="LA590" s="103">
        <f t="shared" si="1659"/>
        <v>16437250.859999999</v>
      </c>
      <c r="LB590" s="103">
        <f t="shared" si="1659"/>
        <v>16698014.859999999</v>
      </c>
      <c r="LC590" s="67" t="s">
        <v>202</v>
      </c>
      <c r="LD590" s="67" t="s">
        <v>202</v>
      </c>
      <c r="LE590" s="67" t="s">
        <v>202</v>
      </c>
      <c r="LF590" s="67" t="s">
        <v>202</v>
      </c>
      <c r="LG590" s="67" t="s">
        <v>202</v>
      </c>
      <c r="LH590" s="67" t="s">
        <v>202</v>
      </c>
      <c r="LI590" s="67" t="s">
        <v>202</v>
      </c>
      <c r="LJ590" s="67" t="s">
        <v>202</v>
      </c>
      <c r="LK590" s="67" t="s">
        <v>202</v>
      </c>
      <c r="LL590" s="67" t="s">
        <v>202</v>
      </c>
      <c r="LM590" s="67" t="s">
        <v>202</v>
      </c>
      <c r="LN590" s="67" t="s">
        <v>202</v>
      </c>
      <c r="LO590" s="67" t="s">
        <v>202</v>
      </c>
      <c r="LP590" s="67" t="s">
        <v>202</v>
      </c>
      <c r="LQ590" s="67" t="s">
        <v>202</v>
      </c>
      <c r="LR590" s="103">
        <f t="shared" ref="LR590:LW590" si="1660">LR562+LR578</f>
        <v>5391089</v>
      </c>
      <c r="LS590" s="103">
        <f t="shared" si="1660"/>
        <v>5505248</v>
      </c>
      <c r="LT590" s="103">
        <f t="shared" si="1660"/>
        <v>5584134</v>
      </c>
      <c r="LU590" s="103">
        <f t="shared" si="1660"/>
        <v>5487105.5700000003</v>
      </c>
      <c r="LV590" s="103">
        <f t="shared" si="1660"/>
        <v>5671451.46</v>
      </c>
      <c r="LW590" s="103">
        <f t="shared" si="1660"/>
        <v>5761485.46</v>
      </c>
      <c r="LX590" s="67" t="s">
        <v>202</v>
      </c>
      <c r="LY590" s="67" t="s">
        <v>202</v>
      </c>
      <c r="LZ590" s="67" t="s">
        <v>202</v>
      </c>
      <c r="MA590" s="67" t="s">
        <v>202</v>
      </c>
      <c r="MB590" s="67" t="s">
        <v>202</v>
      </c>
      <c r="MC590" s="67" t="s">
        <v>202</v>
      </c>
      <c r="MD590" s="67" t="s">
        <v>202</v>
      </c>
      <c r="ME590" s="67" t="s">
        <v>202</v>
      </c>
      <c r="MF590" s="67" t="s">
        <v>202</v>
      </c>
      <c r="MG590" s="67" t="s">
        <v>202</v>
      </c>
      <c r="MH590" s="67" t="s">
        <v>202</v>
      </c>
      <c r="MI590" s="67" t="s">
        <v>202</v>
      </c>
      <c r="MJ590" s="67" t="s">
        <v>202</v>
      </c>
      <c r="MK590" s="67" t="s">
        <v>202</v>
      </c>
      <c r="ML590" s="67" t="s">
        <v>202</v>
      </c>
      <c r="MM590" s="103">
        <f t="shared" ref="MM590:MR590" si="1661">MM562+MM578</f>
        <v>9131397</v>
      </c>
      <c r="MN590" s="103">
        <f t="shared" si="1661"/>
        <v>9092764</v>
      </c>
      <c r="MO590" s="103">
        <f t="shared" si="1661"/>
        <v>9222878</v>
      </c>
      <c r="MP590" s="103">
        <f t="shared" si="1661"/>
        <v>9285093.4199999999</v>
      </c>
      <c r="MQ590" s="103">
        <f t="shared" si="1661"/>
        <v>9355871.5800000001</v>
      </c>
      <c r="MR590" s="103">
        <f t="shared" si="1661"/>
        <v>9503261.5800000001</v>
      </c>
      <c r="MS590" s="67" t="s">
        <v>202</v>
      </c>
      <c r="MT590" s="67" t="s">
        <v>202</v>
      </c>
      <c r="MU590" s="67" t="s">
        <v>202</v>
      </c>
      <c r="MV590" s="67" t="s">
        <v>202</v>
      </c>
      <c r="MW590" s="67" t="s">
        <v>202</v>
      </c>
      <c r="MX590" s="67" t="s">
        <v>202</v>
      </c>
      <c r="MY590" s="67" t="s">
        <v>202</v>
      </c>
      <c r="MZ590" s="67" t="s">
        <v>202</v>
      </c>
      <c r="NA590" s="67" t="s">
        <v>202</v>
      </c>
      <c r="NB590" s="67" t="s">
        <v>202</v>
      </c>
      <c r="NC590" s="67" t="s">
        <v>202</v>
      </c>
      <c r="ND590" s="67" t="s">
        <v>202</v>
      </c>
      <c r="NE590" s="67" t="s">
        <v>202</v>
      </c>
      <c r="NF590" s="67" t="s">
        <v>202</v>
      </c>
      <c r="NG590" s="67" t="s">
        <v>202</v>
      </c>
      <c r="NH590" s="103">
        <f t="shared" ref="NH590:NM590" si="1662">NH562+NH578</f>
        <v>15030191</v>
      </c>
      <c r="NI590" s="103">
        <f t="shared" si="1662"/>
        <v>15051744</v>
      </c>
      <c r="NJ590" s="103">
        <f t="shared" si="1662"/>
        <v>15266996</v>
      </c>
      <c r="NK590" s="103">
        <f t="shared" si="1662"/>
        <v>15326847.109999999</v>
      </c>
      <c r="NL590" s="103">
        <f t="shared" si="1662"/>
        <v>15269728.32</v>
      </c>
      <c r="NM590" s="103">
        <f t="shared" si="1662"/>
        <v>15512732.32</v>
      </c>
      <c r="NN590" s="67" t="s">
        <v>202</v>
      </c>
      <c r="NO590" s="67" t="s">
        <v>202</v>
      </c>
      <c r="NP590" s="67" t="s">
        <v>202</v>
      </c>
      <c r="NQ590" s="67" t="s">
        <v>202</v>
      </c>
      <c r="NR590" s="67" t="s">
        <v>202</v>
      </c>
      <c r="NS590" s="67" t="s">
        <v>202</v>
      </c>
      <c r="NT590" s="67" t="s">
        <v>202</v>
      </c>
      <c r="NU590" s="67" t="s">
        <v>202</v>
      </c>
      <c r="NV590" s="67" t="s">
        <v>202</v>
      </c>
      <c r="NW590" s="67" t="s">
        <v>202</v>
      </c>
      <c r="NX590" s="67" t="s">
        <v>202</v>
      </c>
      <c r="NY590" s="67" t="s">
        <v>202</v>
      </c>
      <c r="NZ590" s="67" t="s">
        <v>202</v>
      </c>
      <c r="OA590" s="67" t="s">
        <v>202</v>
      </c>
      <c r="OB590" s="67" t="s">
        <v>202</v>
      </c>
      <c r="OC590" s="103">
        <f t="shared" ref="OC590:OH590" si="1663">OC562+OC578</f>
        <v>8134599</v>
      </c>
      <c r="OD590" s="103">
        <f t="shared" si="1663"/>
        <v>7608996</v>
      </c>
      <c r="OE590" s="103">
        <f t="shared" si="1663"/>
        <v>7717626</v>
      </c>
      <c r="OF590" s="103">
        <f t="shared" si="1663"/>
        <v>8259858.2599999998</v>
      </c>
      <c r="OG590" s="103">
        <f t="shared" si="1663"/>
        <v>7728834.1500000004</v>
      </c>
      <c r="OH590" s="103">
        <f t="shared" si="1663"/>
        <v>7850316.1500000004</v>
      </c>
      <c r="OI590" s="67" t="s">
        <v>202</v>
      </c>
      <c r="OJ590" s="67" t="s">
        <v>202</v>
      </c>
      <c r="OK590" s="67" t="s">
        <v>202</v>
      </c>
      <c r="OL590" s="67" t="s">
        <v>202</v>
      </c>
      <c r="OM590" s="67" t="s">
        <v>202</v>
      </c>
      <c r="ON590" s="67" t="s">
        <v>202</v>
      </c>
      <c r="OO590" s="67" t="s">
        <v>202</v>
      </c>
      <c r="OP590" s="67" t="s">
        <v>202</v>
      </c>
      <c r="OQ590" s="67" t="s">
        <v>202</v>
      </c>
      <c r="OR590" s="67" t="s">
        <v>202</v>
      </c>
      <c r="OS590" s="67" t="s">
        <v>202</v>
      </c>
      <c r="OT590" s="67" t="s">
        <v>202</v>
      </c>
      <c r="OU590" s="67" t="s">
        <v>202</v>
      </c>
      <c r="OV590" s="67" t="s">
        <v>202</v>
      </c>
      <c r="OW590" s="67" t="s">
        <v>202</v>
      </c>
      <c r="OX590" s="103">
        <f t="shared" ref="OX590:PC590" si="1664">OX562+OX578</f>
        <v>11870784</v>
      </c>
      <c r="OY590" s="103">
        <f t="shared" si="1664"/>
        <v>11935800</v>
      </c>
      <c r="OZ590" s="103">
        <f t="shared" si="1664"/>
        <v>12111360</v>
      </c>
      <c r="PA590" s="103">
        <f t="shared" si="1664"/>
        <v>9171302.0600000005</v>
      </c>
      <c r="PB590" s="103">
        <f t="shared" si="1664"/>
        <v>8385906.3099999996</v>
      </c>
      <c r="PC590" s="103">
        <f t="shared" si="1664"/>
        <v>8544176.3100000005</v>
      </c>
      <c r="PD590" s="67" t="s">
        <v>202</v>
      </c>
      <c r="PE590" s="67" t="s">
        <v>202</v>
      </c>
      <c r="PF590" s="67" t="s">
        <v>202</v>
      </c>
      <c r="PG590" s="67" t="s">
        <v>202</v>
      </c>
      <c r="PH590" s="67" t="s">
        <v>202</v>
      </c>
      <c r="PI590" s="67" t="s">
        <v>202</v>
      </c>
      <c r="PJ590" s="67" t="s">
        <v>202</v>
      </c>
      <c r="PK590" s="67" t="s">
        <v>202</v>
      </c>
      <c r="PL590" s="67" t="s">
        <v>202</v>
      </c>
      <c r="PM590" s="67" t="s">
        <v>202</v>
      </c>
      <c r="PN590" s="67" t="s">
        <v>202</v>
      </c>
      <c r="PO590" s="67" t="s">
        <v>202</v>
      </c>
      <c r="PP590" s="67" t="s">
        <v>202</v>
      </c>
      <c r="PQ590" s="67" t="s">
        <v>202</v>
      </c>
      <c r="PR590" s="67" t="s">
        <v>202</v>
      </c>
      <c r="PS590" s="103">
        <f t="shared" ref="PS590:PX590" si="1665">PS562+PS578</f>
        <v>10430552</v>
      </c>
      <c r="PT590" s="103">
        <f t="shared" si="1665"/>
        <v>10725728</v>
      </c>
      <c r="PU590" s="103">
        <f t="shared" si="1665"/>
        <v>10879456</v>
      </c>
      <c r="PV590" s="103">
        <f t="shared" si="1665"/>
        <v>10558322.460000001</v>
      </c>
      <c r="PW590" s="103">
        <f t="shared" si="1665"/>
        <v>10837334.380000001</v>
      </c>
      <c r="PX590" s="103">
        <f t="shared" si="1665"/>
        <v>11013014.380000001</v>
      </c>
      <c r="PY590" s="67" t="s">
        <v>202</v>
      </c>
      <c r="PZ590" s="67" t="s">
        <v>202</v>
      </c>
      <c r="QA590" s="67" t="s">
        <v>202</v>
      </c>
      <c r="QB590" s="67" t="s">
        <v>202</v>
      </c>
      <c r="QC590" s="67" t="s">
        <v>202</v>
      </c>
      <c r="QD590" s="67" t="s">
        <v>202</v>
      </c>
      <c r="QE590" s="67" t="s">
        <v>202</v>
      </c>
      <c r="QF590" s="67" t="s">
        <v>202</v>
      </c>
      <c r="QG590" s="67" t="s">
        <v>202</v>
      </c>
      <c r="QH590" s="67" t="s">
        <v>202</v>
      </c>
      <c r="QI590" s="67" t="s">
        <v>202</v>
      </c>
      <c r="QJ590" s="67" t="s">
        <v>202</v>
      </c>
      <c r="QK590" s="67" t="s">
        <v>202</v>
      </c>
      <c r="QL590" s="67" t="s">
        <v>202</v>
      </c>
      <c r="QM590" s="67" t="s">
        <v>202</v>
      </c>
      <c r="QN590" s="103">
        <f t="shared" ref="QN590:QS590" si="1666">QN562+QN578</f>
        <v>14264723</v>
      </c>
      <c r="QO590" s="103">
        <f t="shared" si="1666"/>
        <v>13946064</v>
      </c>
      <c r="QP590" s="103">
        <f t="shared" si="1666"/>
        <v>14145434</v>
      </c>
      <c r="QQ590" s="103">
        <f t="shared" si="1666"/>
        <v>14625265.710000001</v>
      </c>
      <c r="QR590" s="103">
        <f t="shared" si="1666"/>
        <v>14293805.960000001</v>
      </c>
      <c r="QS590" s="103">
        <f t="shared" si="1666"/>
        <v>14518443.960000001</v>
      </c>
      <c r="QT590" s="67" t="s">
        <v>202</v>
      </c>
      <c r="QU590" s="67" t="s">
        <v>202</v>
      </c>
      <c r="QV590" s="67" t="s">
        <v>202</v>
      </c>
      <c r="QW590" s="67" t="s">
        <v>202</v>
      </c>
      <c r="QX590" s="67" t="s">
        <v>202</v>
      </c>
      <c r="QY590" s="67" t="s">
        <v>202</v>
      </c>
      <c r="QZ590" s="67" t="s">
        <v>202</v>
      </c>
      <c r="RA590" s="67" t="s">
        <v>202</v>
      </c>
      <c r="RB590" s="67" t="s">
        <v>202</v>
      </c>
      <c r="RC590" s="67" t="s">
        <v>202</v>
      </c>
      <c r="RD590" s="67" t="s">
        <v>202</v>
      </c>
      <c r="RE590" s="67" t="s">
        <v>202</v>
      </c>
      <c r="RF590" s="67" t="s">
        <v>202</v>
      </c>
      <c r="RG590" s="67" t="s">
        <v>202</v>
      </c>
      <c r="RH590" s="67" t="s">
        <v>202</v>
      </c>
      <c r="RI590" s="103">
        <f t="shared" ref="RI590:RN590" si="1667">RI562+RI578</f>
        <v>23460943</v>
      </c>
      <c r="RJ590" s="103">
        <f t="shared" si="1667"/>
        <v>21723312</v>
      </c>
      <c r="RK590" s="103">
        <f t="shared" si="1667"/>
        <v>22034058</v>
      </c>
      <c r="RL590" s="103">
        <f t="shared" si="1667"/>
        <v>24096283.719999999</v>
      </c>
      <c r="RM590" s="103">
        <f t="shared" si="1667"/>
        <v>22348921.609999999</v>
      </c>
      <c r="RN590" s="103">
        <f t="shared" si="1667"/>
        <v>22700263.609999999</v>
      </c>
      <c r="RO590" s="67" t="s">
        <v>202</v>
      </c>
      <c r="RP590" s="67" t="s">
        <v>202</v>
      </c>
      <c r="RQ590" s="67" t="s">
        <v>202</v>
      </c>
      <c r="RR590" s="67" t="s">
        <v>202</v>
      </c>
      <c r="RS590" s="67" t="s">
        <v>202</v>
      </c>
      <c r="RT590" s="67" t="s">
        <v>202</v>
      </c>
      <c r="RU590" s="67" t="s">
        <v>202</v>
      </c>
      <c r="RV590" s="67" t="s">
        <v>202</v>
      </c>
      <c r="RW590" s="67" t="s">
        <v>202</v>
      </c>
      <c r="RX590" s="67" t="s">
        <v>202</v>
      </c>
      <c r="RY590" s="67" t="s">
        <v>202</v>
      </c>
      <c r="RZ590" s="67" t="s">
        <v>202</v>
      </c>
      <c r="SA590" s="67" t="s">
        <v>202</v>
      </c>
      <c r="SB590" s="67" t="s">
        <v>202</v>
      </c>
      <c r="SC590" s="67" t="s">
        <v>202</v>
      </c>
      <c r="SD590" s="103">
        <f t="shared" ref="SD590:SI590" si="1668">SD562+SD578</f>
        <v>15018705</v>
      </c>
      <c r="SE590" s="103">
        <f t="shared" si="1668"/>
        <v>17781777</v>
      </c>
      <c r="SF590" s="103">
        <f t="shared" si="1668"/>
        <v>18041716</v>
      </c>
      <c r="SG590" s="103">
        <f t="shared" si="1668"/>
        <v>11270900.779999999</v>
      </c>
      <c r="SH590" s="103">
        <f t="shared" si="1668"/>
        <v>11879074.800000001</v>
      </c>
      <c r="SI590" s="103">
        <f t="shared" si="1668"/>
        <v>12088199.800000001</v>
      </c>
      <c r="SJ590" s="67" t="s">
        <v>202</v>
      </c>
      <c r="SK590" s="67" t="s">
        <v>202</v>
      </c>
      <c r="SL590" s="67" t="s">
        <v>202</v>
      </c>
      <c r="SM590" s="67" t="s">
        <v>202</v>
      </c>
      <c r="SN590" s="67" t="s">
        <v>202</v>
      </c>
      <c r="SO590" s="67" t="s">
        <v>202</v>
      </c>
      <c r="SP590" s="67" t="s">
        <v>202</v>
      </c>
      <c r="SQ590" s="67" t="s">
        <v>202</v>
      </c>
      <c r="SR590" s="67" t="s">
        <v>202</v>
      </c>
      <c r="SS590" s="67" t="s">
        <v>202</v>
      </c>
      <c r="ST590" s="67" t="s">
        <v>202</v>
      </c>
      <c r="SU590" s="67" t="s">
        <v>202</v>
      </c>
      <c r="SV590" s="67" t="s">
        <v>202</v>
      </c>
      <c r="SW590" s="67" t="s">
        <v>202</v>
      </c>
      <c r="SX590" s="67" t="s">
        <v>202</v>
      </c>
      <c r="SY590" s="103">
        <f t="shared" ref="SY590:TD590" si="1669">SY562+SY578</f>
        <v>5791984</v>
      </c>
      <c r="SZ590" s="103">
        <f t="shared" si="1669"/>
        <v>6052300</v>
      </c>
      <c r="TA590" s="103">
        <f t="shared" si="1669"/>
        <v>6138996</v>
      </c>
      <c r="TB590" s="103">
        <f t="shared" si="1669"/>
        <v>5867777.7300000004</v>
      </c>
      <c r="TC590" s="103">
        <f t="shared" si="1669"/>
        <v>6189600.6299999999</v>
      </c>
      <c r="TD590" s="103">
        <f t="shared" si="1669"/>
        <v>6288368.6299999999</v>
      </c>
      <c r="TE590" s="67" t="s">
        <v>202</v>
      </c>
      <c r="TF590" s="67" t="s">
        <v>202</v>
      </c>
      <c r="TG590" s="67" t="s">
        <v>202</v>
      </c>
      <c r="TH590" s="67" t="s">
        <v>202</v>
      </c>
      <c r="TI590" s="67" t="s">
        <v>202</v>
      </c>
      <c r="TJ590" s="67" t="s">
        <v>202</v>
      </c>
      <c r="TK590" s="67" t="s">
        <v>202</v>
      </c>
      <c r="TL590" s="67" t="s">
        <v>202</v>
      </c>
      <c r="TM590" s="67" t="s">
        <v>202</v>
      </c>
      <c r="TN590" s="67" t="s">
        <v>202</v>
      </c>
      <c r="TO590" s="67" t="s">
        <v>202</v>
      </c>
      <c r="TP590" s="67" t="s">
        <v>202</v>
      </c>
      <c r="TQ590" s="67" t="s">
        <v>202</v>
      </c>
      <c r="TR590" s="67" t="s">
        <v>202</v>
      </c>
      <c r="TS590" s="67" t="s">
        <v>202</v>
      </c>
      <c r="TT590" s="103">
        <f t="shared" ref="TT590:TY590" si="1670">TT562+TT578</f>
        <v>14815493</v>
      </c>
      <c r="TU590" s="103">
        <f t="shared" si="1670"/>
        <v>16062724</v>
      </c>
      <c r="TV590" s="103">
        <f t="shared" si="1670"/>
        <v>16292592</v>
      </c>
      <c r="TW590" s="103">
        <f t="shared" si="1670"/>
        <v>15139525.310000001</v>
      </c>
      <c r="TX590" s="103">
        <f t="shared" si="1670"/>
        <v>16324561.27</v>
      </c>
      <c r="TY590" s="103">
        <f t="shared" si="1670"/>
        <v>16585053.27</v>
      </c>
      <c r="TZ590" s="67" t="s">
        <v>202</v>
      </c>
      <c r="UA590" s="67" t="s">
        <v>202</v>
      </c>
      <c r="UB590" s="67" t="s">
        <v>202</v>
      </c>
      <c r="UC590" s="67" t="s">
        <v>202</v>
      </c>
      <c r="UD590" s="67" t="s">
        <v>202</v>
      </c>
      <c r="UE590" s="67" t="s">
        <v>202</v>
      </c>
      <c r="UF590" s="67" t="s">
        <v>202</v>
      </c>
      <c r="UG590" s="67" t="s">
        <v>202</v>
      </c>
      <c r="UH590" s="67" t="s">
        <v>202</v>
      </c>
      <c r="UI590" s="67" t="s">
        <v>202</v>
      </c>
      <c r="UJ590" s="67" t="s">
        <v>202</v>
      </c>
      <c r="UK590" s="67" t="s">
        <v>202</v>
      </c>
      <c r="UL590" s="67" t="s">
        <v>202</v>
      </c>
      <c r="UM590" s="67" t="s">
        <v>202</v>
      </c>
      <c r="UN590" s="67" t="s">
        <v>202</v>
      </c>
      <c r="UO590" s="103">
        <f t="shared" ref="UO590:UT590" si="1671">UO562+UO578</f>
        <v>18033557</v>
      </c>
      <c r="UP590" s="103">
        <f t="shared" si="1671"/>
        <v>19017490</v>
      </c>
      <c r="UQ590" s="103">
        <f t="shared" si="1671"/>
        <v>19291748</v>
      </c>
      <c r="UR590" s="103">
        <f t="shared" si="1671"/>
        <v>17801979.329999998</v>
      </c>
      <c r="US590" s="103">
        <f t="shared" si="1671"/>
        <v>18642626.940000001</v>
      </c>
      <c r="UT590" s="103">
        <f t="shared" si="1671"/>
        <v>18938032.940000001</v>
      </c>
      <c r="UU590" s="67" t="s">
        <v>202</v>
      </c>
      <c r="UV590" s="67" t="s">
        <v>202</v>
      </c>
      <c r="UW590" s="67" t="s">
        <v>202</v>
      </c>
      <c r="UX590" s="67" t="s">
        <v>202</v>
      </c>
      <c r="UY590" s="67" t="s">
        <v>202</v>
      </c>
      <c r="UZ590" s="67" t="s">
        <v>202</v>
      </c>
      <c r="VA590" s="67" t="s">
        <v>202</v>
      </c>
      <c r="VB590" s="67" t="s">
        <v>202</v>
      </c>
      <c r="VC590" s="67" t="s">
        <v>202</v>
      </c>
      <c r="VD590" s="67" t="s">
        <v>202</v>
      </c>
      <c r="VE590" s="67" t="s">
        <v>202</v>
      </c>
      <c r="VF590" s="67" t="s">
        <v>202</v>
      </c>
      <c r="VG590" s="67" t="s">
        <v>202</v>
      </c>
      <c r="VH590" s="67" t="s">
        <v>202</v>
      </c>
      <c r="VI590" s="67" t="s">
        <v>202</v>
      </c>
      <c r="VJ590" s="103">
        <f t="shared" ref="VJ590:VO590" si="1672">VJ562+VJ578</f>
        <v>0</v>
      </c>
      <c r="VK590" s="103">
        <f t="shared" si="1672"/>
        <v>0</v>
      </c>
      <c r="VL590" s="103">
        <f t="shared" si="1672"/>
        <v>0</v>
      </c>
      <c r="VM590" s="103">
        <f t="shared" si="1672"/>
        <v>0</v>
      </c>
      <c r="VN590" s="103">
        <f t="shared" si="1672"/>
        <v>0</v>
      </c>
      <c r="VO590" s="103">
        <f t="shared" si="1672"/>
        <v>0</v>
      </c>
      <c r="VP590" s="67" t="s">
        <v>202</v>
      </c>
      <c r="VQ590" s="67" t="s">
        <v>202</v>
      </c>
      <c r="VR590" s="67" t="s">
        <v>202</v>
      </c>
      <c r="VS590" s="67" t="s">
        <v>202</v>
      </c>
      <c r="VT590" s="67" t="s">
        <v>202</v>
      </c>
      <c r="VU590" s="67" t="s">
        <v>202</v>
      </c>
      <c r="VV590" s="67" t="s">
        <v>202</v>
      </c>
      <c r="VW590" s="67" t="s">
        <v>202</v>
      </c>
      <c r="VX590" s="67" t="s">
        <v>202</v>
      </c>
      <c r="VY590" s="67" t="s">
        <v>202</v>
      </c>
      <c r="VZ590" s="67" t="s">
        <v>202</v>
      </c>
      <c r="WA590" s="67" t="s">
        <v>202</v>
      </c>
      <c r="WB590" s="67" t="s">
        <v>202</v>
      </c>
      <c r="WC590" s="67" t="s">
        <v>202</v>
      </c>
      <c r="WD590" s="67" t="s">
        <v>202</v>
      </c>
      <c r="WE590" s="103">
        <f t="shared" ref="WE590:WJ590" si="1673">WE562+WE578</f>
        <v>9202963</v>
      </c>
      <c r="WF590" s="103">
        <f t="shared" si="1673"/>
        <v>8984440</v>
      </c>
      <c r="WG590" s="103">
        <f t="shared" si="1673"/>
        <v>9113072</v>
      </c>
      <c r="WH590" s="103">
        <f t="shared" si="1673"/>
        <v>9412440.8200000003</v>
      </c>
      <c r="WI590" s="103">
        <f t="shared" si="1673"/>
        <v>9228337.7599999998</v>
      </c>
      <c r="WJ590" s="103">
        <f t="shared" si="1673"/>
        <v>9374473.7599999998</v>
      </c>
      <c r="WK590" s="67" t="s">
        <v>202</v>
      </c>
      <c r="WL590" s="67" t="s">
        <v>202</v>
      </c>
      <c r="WM590" s="67" t="s">
        <v>202</v>
      </c>
      <c r="WN590" s="67" t="s">
        <v>202</v>
      </c>
      <c r="WO590" s="67" t="s">
        <v>202</v>
      </c>
      <c r="WP590" s="67" t="s">
        <v>202</v>
      </c>
      <c r="WQ590" s="67" t="s">
        <v>202</v>
      </c>
      <c r="WR590" s="67" t="s">
        <v>202</v>
      </c>
      <c r="WS590" s="67" t="s">
        <v>202</v>
      </c>
      <c r="WT590" s="67" t="s">
        <v>202</v>
      </c>
      <c r="WU590" s="67" t="s">
        <v>202</v>
      </c>
      <c r="WV590" s="67" t="s">
        <v>202</v>
      </c>
      <c r="WW590" s="67" t="s">
        <v>202</v>
      </c>
      <c r="WX590" s="67" t="s">
        <v>202</v>
      </c>
      <c r="WY590" s="67" t="s">
        <v>202</v>
      </c>
      <c r="WZ590" s="103">
        <f t="shared" ref="WZ590:XE590" si="1674">WZ562+WZ578</f>
        <v>20241449</v>
      </c>
      <c r="XA590" s="103">
        <f t="shared" si="1674"/>
        <v>20470080</v>
      </c>
      <c r="XB590" s="103">
        <f t="shared" si="1674"/>
        <v>20764368</v>
      </c>
      <c r="XC590" s="103">
        <f t="shared" si="1674"/>
        <v>19859626.550000001</v>
      </c>
      <c r="XD590" s="103">
        <f t="shared" si="1674"/>
        <v>20010590.399999999</v>
      </c>
      <c r="XE590" s="103">
        <f t="shared" si="1674"/>
        <v>20332508.399999999</v>
      </c>
      <c r="XF590" s="67" t="s">
        <v>202</v>
      </c>
      <c r="XG590" s="67" t="s">
        <v>202</v>
      </c>
      <c r="XH590" s="67" t="s">
        <v>202</v>
      </c>
      <c r="XI590" s="67" t="s">
        <v>202</v>
      </c>
      <c r="XJ590" s="67" t="s">
        <v>202</v>
      </c>
      <c r="XK590" s="67" t="s">
        <v>202</v>
      </c>
      <c r="XL590" s="67" t="s">
        <v>202</v>
      </c>
      <c r="XM590" s="67" t="s">
        <v>202</v>
      </c>
      <c r="XN590" s="67" t="s">
        <v>202</v>
      </c>
      <c r="XO590" s="67" t="s">
        <v>202</v>
      </c>
      <c r="XP590" s="67" t="s">
        <v>202</v>
      </c>
      <c r="XQ590" s="67" t="s">
        <v>202</v>
      </c>
      <c r="XR590" s="67" t="s">
        <v>202</v>
      </c>
      <c r="XS590" s="67" t="s">
        <v>202</v>
      </c>
      <c r="XT590" s="67" t="s">
        <v>202</v>
      </c>
      <c r="XU590" s="103">
        <f t="shared" ref="XU590:XZ590" si="1675">XU562+XU578</f>
        <v>17341706</v>
      </c>
      <c r="XV590" s="103">
        <f t="shared" si="1675"/>
        <v>17154996</v>
      </c>
      <c r="XW590" s="103">
        <f t="shared" si="1675"/>
        <v>17401670</v>
      </c>
      <c r="XX590" s="103">
        <f t="shared" si="1675"/>
        <v>17356134.699999999</v>
      </c>
      <c r="XY590" s="103">
        <f t="shared" si="1675"/>
        <v>16876640.829999998</v>
      </c>
      <c r="XZ590" s="103">
        <f t="shared" si="1675"/>
        <v>17152404.829999998</v>
      </c>
      <c r="YA590" s="67" t="s">
        <v>202</v>
      </c>
      <c r="YB590" s="67" t="s">
        <v>202</v>
      </c>
      <c r="YC590" s="67" t="s">
        <v>202</v>
      </c>
      <c r="YD590" s="67" t="s">
        <v>202</v>
      </c>
      <c r="YE590" s="67" t="s">
        <v>202</v>
      </c>
      <c r="YF590" s="67" t="s">
        <v>202</v>
      </c>
      <c r="YG590" s="67" t="s">
        <v>202</v>
      </c>
      <c r="YH590" s="67" t="s">
        <v>202</v>
      </c>
      <c r="YI590" s="67" t="s">
        <v>202</v>
      </c>
      <c r="YJ590" s="67" t="s">
        <v>202</v>
      </c>
      <c r="YK590" s="67" t="s">
        <v>202</v>
      </c>
      <c r="YL590" s="67" t="s">
        <v>202</v>
      </c>
      <c r="YM590" s="67" t="s">
        <v>202</v>
      </c>
      <c r="YN590" s="67" t="s">
        <v>202</v>
      </c>
      <c r="YO590" s="67" t="s">
        <v>202</v>
      </c>
      <c r="YP590" s="103">
        <f t="shared" ref="YP590:YU590" si="1676">YP562+YP578</f>
        <v>11500445</v>
      </c>
      <c r="YQ590" s="103">
        <f t="shared" si="1676"/>
        <v>12020140</v>
      </c>
      <c r="YR590" s="103">
        <f t="shared" si="1676"/>
        <v>12192036</v>
      </c>
      <c r="YS590" s="103">
        <f t="shared" si="1676"/>
        <v>11838001.359999999</v>
      </c>
      <c r="YT590" s="103">
        <f t="shared" si="1676"/>
        <v>12357303.15</v>
      </c>
      <c r="YU590" s="103">
        <f t="shared" si="1676"/>
        <v>12551351.15</v>
      </c>
      <c r="YV590" s="67" t="s">
        <v>202</v>
      </c>
      <c r="YW590" s="67" t="s">
        <v>202</v>
      </c>
      <c r="YX590" s="67" t="s">
        <v>202</v>
      </c>
      <c r="YY590" s="67" t="s">
        <v>202</v>
      </c>
      <c r="YZ590" s="67" t="s">
        <v>202</v>
      </c>
      <c r="ZA590" s="67" t="s">
        <v>202</v>
      </c>
      <c r="ZB590" s="67" t="s">
        <v>202</v>
      </c>
      <c r="ZC590" s="67" t="s">
        <v>202</v>
      </c>
      <c r="ZD590" s="67" t="s">
        <v>202</v>
      </c>
      <c r="ZE590" s="67" t="s">
        <v>202</v>
      </c>
      <c r="ZF590" s="67" t="s">
        <v>202</v>
      </c>
      <c r="ZG590" s="67" t="s">
        <v>202</v>
      </c>
      <c r="ZH590" s="67" t="s">
        <v>202</v>
      </c>
      <c r="ZI590" s="67" t="s">
        <v>202</v>
      </c>
      <c r="ZJ590" s="67" t="s">
        <v>202</v>
      </c>
      <c r="ZK590" s="103">
        <f t="shared" ref="ZK590:ZP590" si="1677">ZK562+ZK578</f>
        <v>6842187</v>
      </c>
      <c r="ZL590" s="103">
        <f t="shared" si="1677"/>
        <v>10139852</v>
      </c>
      <c r="ZM590" s="103">
        <f t="shared" si="1677"/>
        <v>10285076</v>
      </c>
      <c r="ZN590" s="103">
        <f t="shared" si="1677"/>
        <v>6922816.4000000004</v>
      </c>
      <c r="ZO590" s="103">
        <f t="shared" si="1677"/>
        <v>10190089.74</v>
      </c>
      <c r="ZP590" s="103">
        <f t="shared" si="1677"/>
        <v>10355385.74</v>
      </c>
      <c r="ZQ590" s="67" t="s">
        <v>202</v>
      </c>
      <c r="ZR590" s="67" t="s">
        <v>202</v>
      </c>
      <c r="ZS590" s="67" t="s">
        <v>202</v>
      </c>
      <c r="ZT590" s="67" t="s">
        <v>202</v>
      </c>
      <c r="ZU590" s="67" t="s">
        <v>202</v>
      </c>
      <c r="ZV590" s="67" t="s">
        <v>202</v>
      </c>
      <c r="ZW590" s="67" t="s">
        <v>202</v>
      </c>
      <c r="ZX590" s="67" t="s">
        <v>202</v>
      </c>
      <c r="ZY590" s="67" t="s">
        <v>202</v>
      </c>
      <c r="ZZ590" s="67" t="s">
        <v>202</v>
      </c>
      <c r="AAA590" s="67" t="s">
        <v>202</v>
      </c>
      <c r="AAB590" s="67" t="s">
        <v>202</v>
      </c>
      <c r="AAC590" s="67" t="s">
        <v>202</v>
      </c>
      <c r="AAD590" s="67" t="s">
        <v>202</v>
      </c>
      <c r="AAE590" s="67" t="s">
        <v>202</v>
      </c>
      <c r="AAF590" s="103">
        <f t="shared" ref="AAF590:AAK590" si="1678">AAF562+AAF578</f>
        <v>7594708</v>
      </c>
      <c r="AAG590" s="103">
        <f t="shared" si="1678"/>
        <v>7254728</v>
      </c>
      <c r="AAH590" s="103">
        <f t="shared" si="1678"/>
        <v>7358526</v>
      </c>
      <c r="AAI590" s="103">
        <f t="shared" si="1678"/>
        <v>7577244.5499999998</v>
      </c>
      <c r="AAJ590" s="103">
        <f t="shared" si="1678"/>
        <v>7290267.8600000003</v>
      </c>
      <c r="AAK590" s="103">
        <f t="shared" si="1678"/>
        <v>7407757.8600000003</v>
      </c>
      <c r="AAL590" s="67" t="s">
        <v>202</v>
      </c>
      <c r="AAM590" s="67" t="s">
        <v>202</v>
      </c>
      <c r="AAN590" s="67" t="s">
        <v>202</v>
      </c>
      <c r="AAO590" s="67" t="s">
        <v>202</v>
      </c>
      <c r="AAP590" s="67" t="s">
        <v>202</v>
      </c>
      <c r="AAQ590" s="67" t="s">
        <v>202</v>
      </c>
      <c r="AAR590" s="67" t="s">
        <v>202</v>
      </c>
      <c r="AAS590" s="67" t="s">
        <v>202</v>
      </c>
      <c r="AAT590" s="67" t="s">
        <v>202</v>
      </c>
      <c r="AAU590" s="67" t="s">
        <v>202</v>
      </c>
      <c r="AAV590" s="67" t="s">
        <v>202</v>
      </c>
      <c r="AAW590" s="67" t="s">
        <v>202</v>
      </c>
      <c r="AAX590" s="67" t="s">
        <v>202</v>
      </c>
      <c r="AAY590" s="67" t="s">
        <v>202</v>
      </c>
      <c r="AAZ590" s="67" t="s">
        <v>202</v>
      </c>
      <c r="ABA590" s="103">
        <f t="shared" ref="ABA590:ABF590" si="1679">ABA562+ABA578</f>
        <v>21695735</v>
      </c>
      <c r="ABB590" s="103">
        <f t="shared" si="1679"/>
        <v>21776806</v>
      </c>
      <c r="ABC590" s="103">
        <f t="shared" si="1679"/>
        <v>22092046</v>
      </c>
      <c r="ABD590" s="103">
        <f t="shared" si="1679"/>
        <v>19458280.16</v>
      </c>
      <c r="ABE590" s="103">
        <f t="shared" si="1679"/>
        <v>19852957.27</v>
      </c>
      <c r="ABF590" s="103">
        <f t="shared" si="1679"/>
        <v>20196159.27</v>
      </c>
      <c r="ABG590" s="67" t="s">
        <v>202</v>
      </c>
      <c r="ABH590" s="67" t="s">
        <v>202</v>
      </c>
      <c r="ABI590" s="67" t="s">
        <v>202</v>
      </c>
      <c r="ABJ590" s="67" t="s">
        <v>202</v>
      </c>
      <c r="ABK590" s="67" t="s">
        <v>202</v>
      </c>
      <c r="ABL590" s="67" t="s">
        <v>202</v>
      </c>
      <c r="ABM590" s="67" t="s">
        <v>202</v>
      </c>
      <c r="ABN590" s="67" t="s">
        <v>202</v>
      </c>
      <c r="ABO590" s="67" t="s">
        <v>202</v>
      </c>
      <c r="ABP590" s="67" t="s">
        <v>202</v>
      </c>
      <c r="ABQ590" s="67" t="s">
        <v>202</v>
      </c>
      <c r="ABR590" s="67" t="s">
        <v>202</v>
      </c>
      <c r="ABS590" s="67" t="s">
        <v>202</v>
      </c>
      <c r="ABT590" s="67" t="s">
        <v>202</v>
      </c>
      <c r="ABU590" s="67" t="s">
        <v>202</v>
      </c>
      <c r="ABV590" s="103">
        <f t="shared" ref="ABV590:ACA590" si="1680">ABV562+ABV578</f>
        <v>15696608</v>
      </c>
      <c r="ABW590" s="103">
        <f t="shared" si="1680"/>
        <v>16483073</v>
      </c>
      <c r="ABX590" s="103">
        <f t="shared" si="1680"/>
        <v>16726107</v>
      </c>
      <c r="ABY590" s="103">
        <f t="shared" si="1680"/>
        <v>9396679.9900000002</v>
      </c>
      <c r="ABZ590" s="103">
        <f t="shared" si="1680"/>
        <v>8770410.2899999991</v>
      </c>
      <c r="ACA590" s="103">
        <f t="shared" si="1680"/>
        <v>8939044.2899999991</v>
      </c>
      <c r="ACB590" s="67" t="s">
        <v>202</v>
      </c>
      <c r="ACC590" s="67" t="s">
        <v>202</v>
      </c>
      <c r="ACD590" s="67" t="s">
        <v>202</v>
      </c>
      <c r="ACE590" s="67" t="s">
        <v>202</v>
      </c>
      <c r="ACF590" s="67" t="s">
        <v>202</v>
      </c>
      <c r="ACG590" s="67" t="s">
        <v>202</v>
      </c>
      <c r="ACH590" s="67" t="s">
        <v>202</v>
      </c>
      <c r="ACI590" s="67" t="s">
        <v>202</v>
      </c>
      <c r="ACJ590" s="67" t="s">
        <v>202</v>
      </c>
      <c r="ACK590" s="67" t="s">
        <v>202</v>
      </c>
      <c r="ACL590" s="67" t="s">
        <v>202</v>
      </c>
      <c r="ACM590" s="67" t="s">
        <v>202</v>
      </c>
      <c r="ACN590" s="67" t="s">
        <v>202</v>
      </c>
      <c r="ACO590" s="67" t="s">
        <v>202</v>
      </c>
      <c r="ACP590" s="67" t="s">
        <v>202</v>
      </c>
      <c r="ACQ590" s="103">
        <f t="shared" ref="ACQ590:ACV590" si="1681">ACQ562+ACQ578</f>
        <v>10016096</v>
      </c>
      <c r="ACR590" s="103">
        <f t="shared" si="1681"/>
        <v>9923060</v>
      </c>
      <c r="ACS590" s="103">
        <f t="shared" si="1681"/>
        <v>10065918</v>
      </c>
      <c r="ACT590" s="103">
        <f t="shared" si="1681"/>
        <v>9507758.9900000002</v>
      </c>
      <c r="ACU590" s="103">
        <f t="shared" si="1681"/>
        <v>9498320.5399999991</v>
      </c>
      <c r="ACV590" s="103">
        <f t="shared" si="1681"/>
        <v>9653686.5399999991</v>
      </c>
      <c r="ACW590" s="67" t="s">
        <v>202</v>
      </c>
      <c r="ACX590" s="67" t="s">
        <v>202</v>
      </c>
      <c r="ACY590" s="67" t="s">
        <v>202</v>
      </c>
      <c r="ACZ590" s="67" t="s">
        <v>202</v>
      </c>
      <c r="ADA590" s="67" t="s">
        <v>202</v>
      </c>
      <c r="ADB590" s="67" t="s">
        <v>202</v>
      </c>
      <c r="ADC590" s="67" t="s">
        <v>202</v>
      </c>
      <c r="ADD590" s="67" t="s">
        <v>202</v>
      </c>
      <c r="ADE590" s="67" t="s">
        <v>202</v>
      </c>
      <c r="ADF590" s="67" t="s">
        <v>202</v>
      </c>
      <c r="ADG590" s="67" t="s">
        <v>202</v>
      </c>
      <c r="ADH590" s="67" t="s">
        <v>202</v>
      </c>
      <c r="ADI590" s="67" t="s">
        <v>202</v>
      </c>
      <c r="ADJ590" s="67" t="s">
        <v>202</v>
      </c>
      <c r="ADK590" s="67" t="s">
        <v>202</v>
      </c>
      <c r="ADL590" s="103">
        <f t="shared" ref="ADL590:ADQ590" si="1682">ADL562+ADL578</f>
        <v>31810862</v>
      </c>
      <c r="ADM590" s="103">
        <f t="shared" si="1682"/>
        <v>32609644</v>
      </c>
      <c r="ADN590" s="103">
        <f t="shared" si="1682"/>
        <v>33080150</v>
      </c>
      <c r="ADO590" s="103">
        <f t="shared" si="1682"/>
        <v>29867297.18</v>
      </c>
      <c r="ADP590" s="103">
        <f t="shared" si="1682"/>
        <v>30010197.760000002</v>
      </c>
      <c r="ADQ590" s="103">
        <f t="shared" si="1682"/>
        <v>30511833.760000002</v>
      </c>
      <c r="ADR590" s="67" t="s">
        <v>202</v>
      </c>
      <c r="ADS590" s="67" t="s">
        <v>202</v>
      </c>
      <c r="ADT590" s="67" t="s">
        <v>202</v>
      </c>
      <c r="ADU590" s="67" t="s">
        <v>202</v>
      </c>
      <c r="ADV590" s="67" t="s">
        <v>202</v>
      </c>
      <c r="ADW590" s="67" t="s">
        <v>202</v>
      </c>
      <c r="ADX590" s="67" t="s">
        <v>202</v>
      </c>
      <c r="ADY590" s="67" t="s">
        <v>202</v>
      </c>
      <c r="ADZ590" s="67" t="s">
        <v>202</v>
      </c>
      <c r="AEA590" s="67" t="s">
        <v>202</v>
      </c>
      <c r="AEB590" s="67" t="s">
        <v>202</v>
      </c>
      <c r="AEC590" s="67" t="s">
        <v>202</v>
      </c>
      <c r="AED590" s="67" t="s">
        <v>202</v>
      </c>
      <c r="AEE590" s="67" t="s">
        <v>202</v>
      </c>
      <c r="AEF590" s="67" t="s">
        <v>202</v>
      </c>
      <c r="AEG590" s="103">
        <f t="shared" ref="AEG590:AEL590" si="1683">AEG562+AEG578</f>
        <v>14824204</v>
      </c>
      <c r="AEH590" s="103">
        <f t="shared" si="1683"/>
        <v>13540637</v>
      </c>
      <c r="AEI590" s="103">
        <f t="shared" si="1683"/>
        <v>13737536</v>
      </c>
      <c r="AEJ590" s="103">
        <f t="shared" si="1683"/>
        <v>10379694.119999999</v>
      </c>
      <c r="AEK590" s="103">
        <f t="shared" si="1683"/>
        <v>9535407.9000000004</v>
      </c>
      <c r="AEL590" s="103">
        <f t="shared" si="1683"/>
        <v>9691888.9000000004</v>
      </c>
      <c r="AEM590" s="67" t="s">
        <v>202</v>
      </c>
      <c r="AEN590" s="67" t="s">
        <v>202</v>
      </c>
      <c r="AEO590" s="67" t="s">
        <v>202</v>
      </c>
      <c r="AEP590" s="67" t="s">
        <v>202</v>
      </c>
      <c r="AEQ590" s="67" t="s">
        <v>202</v>
      </c>
      <c r="AER590" s="67" t="s">
        <v>202</v>
      </c>
      <c r="AES590" s="67" t="s">
        <v>202</v>
      </c>
      <c r="AET590" s="67" t="s">
        <v>202</v>
      </c>
      <c r="AEU590" s="67" t="s">
        <v>202</v>
      </c>
      <c r="AEV590" s="67" t="s">
        <v>202</v>
      </c>
      <c r="AEW590" s="67" t="s">
        <v>202</v>
      </c>
      <c r="AEX590" s="67" t="s">
        <v>202</v>
      </c>
      <c r="AEY590" s="67" t="s">
        <v>202</v>
      </c>
      <c r="AEZ590" s="67" t="s">
        <v>202</v>
      </c>
      <c r="AFA590" s="67" t="s">
        <v>202</v>
      </c>
      <c r="AFB590" s="103">
        <f t="shared" ref="AFB590:AFG590" si="1684">AFB562+AFB578</f>
        <v>6996198</v>
      </c>
      <c r="AFC590" s="103">
        <f t="shared" si="1684"/>
        <v>7012212</v>
      </c>
      <c r="AFD590" s="103">
        <f t="shared" si="1684"/>
        <v>7112322</v>
      </c>
      <c r="AFE590" s="103">
        <f t="shared" si="1684"/>
        <v>7141591.2599999998</v>
      </c>
      <c r="AFF590" s="103">
        <f t="shared" si="1684"/>
        <v>7078002.7999999998</v>
      </c>
      <c r="AFG590" s="103">
        <f t="shared" si="1684"/>
        <v>7189956.7999999998</v>
      </c>
      <c r="AFH590" s="67" t="s">
        <v>202</v>
      </c>
      <c r="AFI590" s="67" t="s">
        <v>202</v>
      </c>
      <c r="AFJ590" s="67" t="s">
        <v>202</v>
      </c>
      <c r="AFK590" s="67" t="s">
        <v>202</v>
      </c>
      <c r="AFL590" s="67" t="s">
        <v>202</v>
      </c>
      <c r="AFM590" s="67" t="s">
        <v>202</v>
      </c>
      <c r="AFN590" s="67" t="s">
        <v>202</v>
      </c>
      <c r="AFO590" s="67" t="s">
        <v>202</v>
      </c>
      <c r="AFP590" s="67" t="s">
        <v>202</v>
      </c>
      <c r="AFQ590" s="67" t="s">
        <v>202</v>
      </c>
      <c r="AFR590" s="67" t="s">
        <v>202</v>
      </c>
      <c r="AFS590" s="67" t="s">
        <v>202</v>
      </c>
      <c r="AFT590" s="67" t="s">
        <v>202</v>
      </c>
      <c r="AFU590" s="67" t="s">
        <v>202</v>
      </c>
      <c r="AFV590" s="67" t="s">
        <v>202</v>
      </c>
      <c r="AFW590" s="103">
        <f t="shared" ref="AFW590:AGB590" si="1685">AFW562+AFW578</f>
        <v>11240614</v>
      </c>
      <c r="AFX590" s="103">
        <f t="shared" si="1685"/>
        <v>11524868</v>
      </c>
      <c r="AFY590" s="103">
        <f t="shared" si="1685"/>
        <v>11689618</v>
      </c>
      <c r="AFZ590" s="103">
        <f t="shared" si="1685"/>
        <v>11456895.220000001</v>
      </c>
      <c r="AGA590" s="103">
        <f t="shared" si="1685"/>
        <v>11786420.449999999</v>
      </c>
      <c r="AGB590" s="103">
        <f t="shared" si="1685"/>
        <v>11972006.449999999</v>
      </c>
      <c r="AGC590" s="67" t="s">
        <v>202</v>
      </c>
      <c r="AGD590" s="67" t="s">
        <v>202</v>
      </c>
      <c r="AGE590" s="67" t="s">
        <v>202</v>
      </c>
      <c r="AGF590" s="67" t="s">
        <v>202</v>
      </c>
      <c r="AGG590" s="67" t="s">
        <v>202</v>
      </c>
      <c r="AGH590" s="67" t="s">
        <v>202</v>
      </c>
      <c r="AGI590" s="67" t="s">
        <v>202</v>
      </c>
      <c r="AGJ590" s="67" t="s">
        <v>202</v>
      </c>
      <c r="AGK590" s="67" t="s">
        <v>202</v>
      </c>
      <c r="AGL590" s="67" t="s">
        <v>202</v>
      </c>
      <c r="AGM590" s="67" t="s">
        <v>202</v>
      </c>
      <c r="AGN590" s="67" t="s">
        <v>202</v>
      </c>
      <c r="AGO590" s="67" t="s">
        <v>202</v>
      </c>
      <c r="AGP590" s="67" t="s">
        <v>202</v>
      </c>
      <c r="AGQ590" s="67" t="s">
        <v>202</v>
      </c>
      <c r="AGR590" s="103">
        <f t="shared" ref="AGR590:AGW590" si="1686">AGR562+AGR578</f>
        <v>3498099</v>
      </c>
      <c r="AGS590" s="103">
        <f t="shared" si="1686"/>
        <v>3580704</v>
      </c>
      <c r="AGT590" s="103">
        <f t="shared" si="1686"/>
        <v>3631824</v>
      </c>
      <c r="AGU590" s="103">
        <f t="shared" si="1686"/>
        <v>3527818.25</v>
      </c>
      <c r="AGV590" s="103">
        <f t="shared" si="1686"/>
        <v>3684501.54</v>
      </c>
      <c r="AGW590" s="103">
        <f t="shared" si="1686"/>
        <v>3741669.54</v>
      </c>
      <c r="AGX590" s="67" t="s">
        <v>202</v>
      </c>
      <c r="AGY590" s="67" t="s">
        <v>202</v>
      </c>
      <c r="AGZ590" s="67" t="s">
        <v>202</v>
      </c>
      <c r="AHA590" s="67" t="s">
        <v>202</v>
      </c>
      <c r="AHB590" s="67" t="s">
        <v>202</v>
      </c>
      <c r="AHC590" s="67" t="s">
        <v>202</v>
      </c>
      <c r="AHD590" s="67" t="s">
        <v>202</v>
      </c>
      <c r="AHE590" s="67" t="s">
        <v>202</v>
      </c>
      <c r="AHF590" s="67" t="s">
        <v>202</v>
      </c>
      <c r="AHG590" s="67" t="s">
        <v>202</v>
      </c>
      <c r="AHH590" s="67" t="s">
        <v>202</v>
      </c>
      <c r="AHI590" s="67" t="s">
        <v>202</v>
      </c>
      <c r="AHJ590" s="67" t="s">
        <v>202</v>
      </c>
      <c r="AHK590" s="67" t="s">
        <v>202</v>
      </c>
      <c r="AHL590" s="67" t="s">
        <v>202</v>
      </c>
      <c r="AHM590" s="103">
        <f t="shared" ref="AHM590:AHR590" si="1687">AHM562+AHM578</f>
        <v>8410523</v>
      </c>
      <c r="AHN590" s="103">
        <f t="shared" si="1687"/>
        <v>8382892</v>
      </c>
      <c r="AHO590" s="103">
        <f t="shared" si="1687"/>
        <v>8502850</v>
      </c>
      <c r="AHP590" s="103">
        <f t="shared" si="1687"/>
        <v>8583140.4100000001</v>
      </c>
      <c r="AHQ590" s="103">
        <f t="shared" si="1687"/>
        <v>8591613.8499999996</v>
      </c>
      <c r="AHR590" s="103">
        <f t="shared" si="1687"/>
        <v>8727511.8499999996</v>
      </c>
      <c r="AHS590" s="67" t="s">
        <v>202</v>
      </c>
      <c r="AHT590" s="67" t="s">
        <v>202</v>
      </c>
      <c r="AHU590" s="67" t="s">
        <v>202</v>
      </c>
      <c r="AHV590" s="67" t="s">
        <v>202</v>
      </c>
      <c r="AHW590" s="67" t="s">
        <v>202</v>
      </c>
      <c r="AHX590" s="67" t="s">
        <v>202</v>
      </c>
      <c r="AHY590" s="67" t="s">
        <v>202</v>
      </c>
      <c r="AHZ590" s="67" t="s">
        <v>202</v>
      </c>
      <c r="AIA590" s="67" t="s">
        <v>202</v>
      </c>
      <c r="AIB590" s="67" t="s">
        <v>202</v>
      </c>
      <c r="AIC590" s="67" t="s">
        <v>202</v>
      </c>
      <c r="AID590" s="67" t="s">
        <v>202</v>
      </c>
      <c r="AIE590" s="67" t="s">
        <v>202</v>
      </c>
      <c r="AIF590" s="67" t="s">
        <v>202</v>
      </c>
      <c r="AIG590" s="67" t="s">
        <v>202</v>
      </c>
      <c r="AIH590" s="103">
        <f t="shared" ref="AIH590:AIM590" si="1688">AIH562+AIH578</f>
        <v>0</v>
      </c>
      <c r="AII590" s="103">
        <f t="shared" si="1688"/>
        <v>0</v>
      </c>
      <c r="AIJ590" s="103">
        <f t="shared" si="1688"/>
        <v>0</v>
      </c>
      <c r="AIK590" s="103">
        <f t="shared" si="1688"/>
        <v>0</v>
      </c>
      <c r="AIL590" s="103">
        <f t="shared" si="1688"/>
        <v>0</v>
      </c>
      <c r="AIM590" s="103">
        <f t="shared" si="1688"/>
        <v>0</v>
      </c>
      <c r="AIN590" s="67" t="s">
        <v>202</v>
      </c>
      <c r="AIO590" s="67" t="s">
        <v>202</v>
      </c>
      <c r="AIP590" s="67" t="s">
        <v>202</v>
      </c>
      <c r="AIQ590" s="67" t="s">
        <v>202</v>
      </c>
      <c r="AIR590" s="67" t="s">
        <v>202</v>
      </c>
      <c r="AIS590" s="67" t="s">
        <v>202</v>
      </c>
      <c r="AIT590" s="67" t="s">
        <v>202</v>
      </c>
      <c r="AIU590" s="67" t="s">
        <v>202</v>
      </c>
      <c r="AIV590" s="67" t="s">
        <v>202</v>
      </c>
      <c r="AIW590" s="67" t="s">
        <v>202</v>
      </c>
      <c r="AIX590" s="67" t="s">
        <v>202</v>
      </c>
      <c r="AIY590" s="67" t="s">
        <v>202</v>
      </c>
      <c r="AIZ590" s="67" t="s">
        <v>202</v>
      </c>
      <c r="AJA590" s="67" t="s">
        <v>202</v>
      </c>
      <c r="AJB590" s="67" t="s">
        <v>202</v>
      </c>
      <c r="AJC590" s="103">
        <f t="shared" ref="AJC590:AJH590" si="1689">AJC562+AJC578</f>
        <v>12306910</v>
      </c>
      <c r="AJD590" s="103">
        <f t="shared" si="1689"/>
        <v>11676780</v>
      </c>
      <c r="AJE590" s="103">
        <f t="shared" si="1689"/>
        <v>11843860</v>
      </c>
      <c r="AJF590" s="103">
        <f t="shared" si="1689"/>
        <v>12413494.050000001</v>
      </c>
      <c r="AJG590" s="103">
        <f t="shared" si="1689"/>
        <v>11920311.07</v>
      </c>
      <c r="AJH590" s="103">
        <f t="shared" si="1689"/>
        <v>12109511.07</v>
      </c>
      <c r="AJI590" s="67" t="s">
        <v>202</v>
      </c>
      <c r="AJJ590" s="67" t="s">
        <v>202</v>
      </c>
      <c r="AJK590" s="67" t="s">
        <v>202</v>
      </c>
      <c r="AJL590" s="67" t="s">
        <v>202</v>
      </c>
      <c r="AJM590" s="67" t="s">
        <v>202</v>
      </c>
      <c r="AJN590" s="67" t="s">
        <v>202</v>
      </c>
      <c r="AJO590" s="67" t="s">
        <v>202</v>
      </c>
      <c r="AJP590" s="67" t="s">
        <v>202</v>
      </c>
      <c r="AJQ590" s="67" t="s">
        <v>202</v>
      </c>
      <c r="AJR590" s="67" t="s">
        <v>202</v>
      </c>
      <c r="AJS590" s="67" t="s">
        <v>202</v>
      </c>
      <c r="AJT590" s="67" t="s">
        <v>202</v>
      </c>
      <c r="AJU590" s="67" t="s">
        <v>202</v>
      </c>
      <c r="AJV590" s="67" t="s">
        <v>202</v>
      </c>
      <c r="AJW590" s="67" t="s">
        <v>202</v>
      </c>
      <c r="AJX590" s="103">
        <f t="shared" ref="AJX590:AKC590" si="1690">AJX562+AJX578</f>
        <v>8297960</v>
      </c>
      <c r="AJY590" s="103">
        <f t="shared" si="1690"/>
        <v>8376080</v>
      </c>
      <c r="AJZ590" s="103">
        <f t="shared" si="1690"/>
        <v>8495930</v>
      </c>
      <c r="AKA590" s="103">
        <f t="shared" si="1690"/>
        <v>8334227.2000000002</v>
      </c>
      <c r="AKB590" s="103">
        <f t="shared" si="1690"/>
        <v>8456444.3100000005</v>
      </c>
      <c r="AKC590" s="103">
        <f t="shared" si="1690"/>
        <v>8592154.3100000005</v>
      </c>
      <c r="AKD590" s="67" t="s">
        <v>202</v>
      </c>
      <c r="AKE590" s="67" t="s">
        <v>202</v>
      </c>
      <c r="AKF590" s="67" t="s">
        <v>202</v>
      </c>
      <c r="AKG590" s="67" t="s">
        <v>202</v>
      </c>
      <c r="AKH590" s="67" t="s">
        <v>202</v>
      </c>
      <c r="AKI590" s="67" t="s">
        <v>202</v>
      </c>
      <c r="AKJ590" s="67" t="s">
        <v>202</v>
      </c>
      <c r="AKK590" s="67" t="s">
        <v>202</v>
      </c>
      <c r="AKL590" s="67" t="s">
        <v>202</v>
      </c>
      <c r="AKM590" s="67" t="s">
        <v>202</v>
      </c>
      <c r="AKN590" s="67" t="s">
        <v>202</v>
      </c>
      <c r="AKO590" s="67" t="s">
        <v>202</v>
      </c>
      <c r="AKP590" s="67" t="s">
        <v>202</v>
      </c>
      <c r="AKQ590" s="67" t="s">
        <v>202</v>
      </c>
      <c r="AKR590" s="67" t="s">
        <v>202</v>
      </c>
      <c r="AKS590" s="103">
        <f t="shared" ref="AKS590:AKX590" si="1691">AKS562+AKS578</f>
        <v>8900606</v>
      </c>
      <c r="AKT590" s="103">
        <f t="shared" si="1691"/>
        <v>8760312</v>
      </c>
      <c r="AKU590" s="103">
        <f t="shared" si="1691"/>
        <v>8885626</v>
      </c>
      <c r="AKV590" s="103">
        <f t="shared" si="1691"/>
        <v>8917751.5700000003</v>
      </c>
      <c r="AKW590" s="103">
        <f t="shared" si="1691"/>
        <v>8831153.5700000003</v>
      </c>
      <c r="AKX590" s="103">
        <f t="shared" si="1691"/>
        <v>8972839.5700000003</v>
      </c>
      <c r="AKY590" s="67" t="s">
        <v>202</v>
      </c>
      <c r="AKZ590" s="67" t="s">
        <v>202</v>
      </c>
      <c r="ALA590" s="67" t="s">
        <v>202</v>
      </c>
      <c r="ALB590" s="67" t="s">
        <v>202</v>
      </c>
      <c r="ALC590" s="67" t="s">
        <v>202</v>
      </c>
      <c r="ALD590" s="67" t="s">
        <v>202</v>
      </c>
      <c r="ALE590" s="67" t="s">
        <v>202</v>
      </c>
      <c r="ALF590" s="67" t="s">
        <v>202</v>
      </c>
      <c r="ALG590" s="67" t="s">
        <v>202</v>
      </c>
      <c r="ALH590" s="67" t="s">
        <v>202</v>
      </c>
      <c r="ALI590" s="67" t="s">
        <v>202</v>
      </c>
      <c r="ALJ590" s="67" t="s">
        <v>202</v>
      </c>
      <c r="ALK590" s="67" t="s">
        <v>202</v>
      </c>
      <c r="ALL590" s="67" t="s">
        <v>202</v>
      </c>
      <c r="ALM590" s="67" t="s">
        <v>202</v>
      </c>
      <c r="ALN590" s="103">
        <f t="shared" ref="ALN590:ALS590" si="1692">ALN562+ALN578</f>
        <v>7411118</v>
      </c>
      <c r="ALO590" s="103">
        <f t="shared" si="1692"/>
        <v>7681880</v>
      </c>
      <c r="ALP590" s="103">
        <f t="shared" si="1692"/>
        <v>7791744</v>
      </c>
      <c r="ALQ590" s="103">
        <f t="shared" si="1692"/>
        <v>7496593.7199999997</v>
      </c>
      <c r="ALR590" s="103">
        <f t="shared" si="1692"/>
        <v>7749091.96</v>
      </c>
      <c r="ALS590" s="103">
        <f t="shared" si="1692"/>
        <v>7873163.96</v>
      </c>
      <c r="ALT590" s="67" t="s">
        <v>202</v>
      </c>
      <c r="ALU590" s="67" t="s">
        <v>202</v>
      </c>
      <c r="ALV590" s="67" t="s">
        <v>202</v>
      </c>
      <c r="ALW590" s="67" t="s">
        <v>202</v>
      </c>
      <c r="ALX590" s="67" t="s">
        <v>202</v>
      </c>
      <c r="ALY590" s="67" t="s">
        <v>202</v>
      </c>
      <c r="ALZ590" s="67" t="s">
        <v>202</v>
      </c>
      <c r="AMA590" s="67" t="s">
        <v>202</v>
      </c>
      <c r="AMB590" s="67" t="s">
        <v>202</v>
      </c>
      <c r="AMC590" s="67" t="s">
        <v>202</v>
      </c>
      <c r="AMD590" s="67" t="s">
        <v>202</v>
      </c>
      <c r="AME590" s="67" t="s">
        <v>202</v>
      </c>
      <c r="AMF590" s="67" t="s">
        <v>202</v>
      </c>
      <c r="AMG590" s="67" t="s">
        <v>202</v>
      </c>
      <c r="AMH590" s="67" t="s">
        <v>202</v>
      </c>
      <c r="AMI590" s="103">
        <f t="shared" ref="AMI590:AMN590" si="1693">AMI562+AMI578</f>
        <v>19265417</v>
      </c>
      <c r="AMJ590" s="103">
        <f t="shared" si="1693"/>
        <v>20313928</v>
      </c>
      <c r="AMK590" s="103">
        <f t="shared" si="1693"/>
        <v>20606576</v>
      </c>
      <c r="AML590" s="103">
        <f t="shared" si="1693"/>
        <v>18198629.489999998</v>
      </c>
      <c r="AMM590" s="103">
        <f t="shared" si="1693"/>
        <v>19374984.690000001</v>
      </c>
      <c r="AMN590" s="103">
        <f t="shared" si="1693"/>
        <v>19686910.690000001</v>
      </c>
      <c r="AMO590" s="67" t="s">
        <v>202</v>
      </c>
      <c r="AMP590" s="67" t="s">
        <v>202</v>
      </c>
      <c r="AMQ590" s="67" t="s">
        <v>202</v>
      </c>
      <c r="AMR590" s="67" t="s">
        <v>202</v>
      </c>
      <c r="AMS590" s="67" t="s">
        <v>202</v>
      </c>
      <c r="AMT590" s="67" t="s">
        <v>202</v>
      </c>
      <c r="AMU590" s="67" t="s">
        <v>202</v>
      </c>
      <c r="AMV590" s="67" t="s">
        <v>202</v>
      </c>
      <c r="AMW590" s="67" t="s">
        <v>202</v>
      </c>
      <c r="AMX590" s="67" t="s">
        <v>202</v>
      </c>
      <c r="AMY590" s="67" t="s">
        <v>202</v>
      </c>
      <c r="AMZ590" s="67" t="s">
        <v>202</v>
      </c>
      <c r="ANA590" s="67" t="s">
        <v>202</v>
      </c>
      <c r="ANB590" s="67" t="s">
        <v>202</v>
      </c>
      <c r="ANC590" s="67" t="s">
        <v>202</v>
      </c>
      <c r="AND590" s="103">
        <f t="shared" ref="AND590:ANI590" si="1694">AND562+AND578</f>
        <v>4033854</v>
      </c>
      <c r="ANE590" s="103">
        <f t="shared" si="1694"/>
        <v>2561532</v>
      </c>
      <c r="ANF590" s="103">
        <f t="shared" si="1694"/>
        <v>2598220</v>
      </c>
      <c r="ANG590" s="103">
        <f t="shared" si="1694"/>
        <v>4106645.35</v>
      </c>
      <c r="ANH590" s="103">
        <f t="shared" si="1694"/>
        <v>2624863.33</v>
      </c>
      <c r="ANI590" s="103">
        <f t="shared" si="1694"/>
        <v>2666631.33</v>
      </c>
      <c r="ANJ590" s="67" t="s">
        <v>202</v>
      </c>
      <c r="ANK590" s="67" t="s">
        <v>202</v>
      </c>
      <c r="ANL590" s="67" t="s">
        <v>202</v>
      </c>
      <c r="ANM590" s="67" t="s">
        <v>202</v>
      </c>
      <c r="ANN590" s="67" t="s">
        <v>202</v>
      </c>
      <c r="ANO590" s="67" t="s">
        <v>202</v>
      </c>
      <c r="ANP590" s="67" t="s">
        <v>202</v>
      </c>
      <c r="ANQ590" s="67" t="s">
        <v>202</v>
      </c>
      <c r="ANR590" s="67" t="s">
        <v>202</v>
      </c>
      <c r="ANS590" s="67" t="s">
        <v>202</v>
      </c>
      <c r="ANT590" s="67" t="s">
        <v>202</v>
      </c>
      <c r="ANU590" s="67" t="s">
        <v>202</v>
      </c>
      <c r="ANV590" s="67" t="s">
        <v>202</v>
      </c>
      <c r="ANW590" s="67" t="s">
        <v>202</v>
      </c>
      <c r="ANX590" s="67" t="s">
        <v>202</v>
      </c>
      <c r="ANY590" s="103">
        <f t="shared" ref="ANY590:AOD590" si="1695">ANY562+ANY578</f>
        <v>18298349</v>
      </c>
      <c r="ANZ590" s="103">
        <f t="shared" si="1695"/>
        <v>17187576</v>
      </c>
      <c r="AOA590" s="103">
        <f t="shared" si="1695"/>
        <v>17434896</v>
      </c>
      <c r="AOB590" s="103">
        <f t="shared" si="1695"/>
        <v>17538603.030000001</v>
      </c>
      <c r="AOC590" s="103">
        <f t="shared" si="1695"/>
        <v>16514320.93</v>
      </c>
      <c r="AOD590" s="103">
        <f t="shared" si="1695"/>
        <v>16780094.93</v>
      </c>
      <c r="AOE590" s="67" t="s">
        <v>202</v>
      </c>
      <c r="AOF590" s="67" t="s">
        <v>202</v>
      </c>
      <c r="AOG590" s="67" t="s">
        <v>202</v>
      </c>
      <c r="AOH590" s="67" t="s">
        <v>202</v>
      </c>
      <c r="AOI590" s="67" t="s">
        <v>202</v>
      </c>
      <c r="AOJ590" s="67" t="s">
        <v>202</v>
      </c>
      <c r="AOK590" s="67" t="s">
        <v>202</v>
      </c>
      <c r="AOL590" s="67" t="s">
        <v>202</v>
      </c>
      <c r="AOM590" s="67" t="s">
        <v>202</v>
      </c>
      <c r="AON590" s="67" t="s">
        <v>202</v>
      </c>
      <c r="AOO590" s="67" t="s">
        <v>202</v>
      </c>
      <c r="AOP590" s="67" t="s">
        <v>202</v>
      </c>
      <c r="AOQ590" s="67" t="s">
        <v>202</v>
      </c>
      <c r="AOR590" s="67" t="s">
        <v>202</v>
      </c>
      <c r="AOS590" s="67" t="s">
        <v>202</v>
      </c>
      <c r="AOT590" s="103">
        <f t="shared" ref="AOT590:AOY590" si="1696">AOT562+AOT578</f>
        <v>15535713</v>
      </c>
      <c r="AOU590" s="103">
        <f t="shared" si="1696"/>
        <v>16346829</v>
      </c>
      <c r="AOV590" s="103">
        <f t="shared" si="1696"/>
        <v>16580771</v>
      </c>
      <c r="AOW590" s="103">
        <f t="shared" si="1696"/>
        <v>15811779</v>
      </c>
      <c r="AOX590" s="103">
        <f t="shared" si="1696"/>
        <v>16668209.99</v>
      </c>
      <c r="AOY590" s="103">
        <f t="shared" si="1696"/>
        <v>16938419.989999998</v>
      </c>
      <c r="AOZ590" s="67" t="s">
        <v>202</v>
      </c>
      <c r="APA590" s="67" t="s">
        <v>202</v>
      </c>
      <c r="APB590" s="67" t="s">
        <v>202</v>
      </c>
      <c r="APC590" s="67" t="s">
        <v>202</v>
      </c>
      <c r="APD590" s="67" t="s">
        <v>202</v>
      </c>
      <c r="APE590" s="67" t="s">
        <v>202</v>
      </c>
      <c r="APF590" s="67" t="s">
        <v>202</v>
      </c>
      <c r="APG590" s="67" t="s">
        <v>202</v>
      </c>
      <c r="APH590" s="67" t="s">
        <v>202</v>
      </c>
      <c r="API590" s="67" t="s">
        <v>202</v>
      </c>
      <c r="APJ590" s="67" t="s">
        <v>202</v>
      </c>
      <c r="APK590" s="67" t="s">
        <v>202</v>
      </c>
      <c r="APL590" s="67" t="s">
        <v>202</v>
      </c>
      <c r="APM590" s="67" t="s">
        <v>202</v>
      </c>
      <c r="APN590" s="67" t="s">
        <v>202</v>
      </c>
      <c r="APO590" s="103">
        <f t="shared" ref="APO590:APT590" si="1697">APO562+APO578</f>
        <v>8439024</v>
      </c>
      <c r="APP590" s="103">
        <f t="shared" si="1697"/>
        <v>8887024</v>
      </c>
      <c r="APQ590" s="103">
        <f t="shared" si="1697"/>
        <v>9014190</v>
      </c>
      <c r="APR590" s="103">
        <f t="shared" si="1697"/>
        <v>8724213.9000000004</v>
      </c>
      <c r="APS590" s="103">
        <f t="shared" si="1697"/>
        <v>9108816.1300000008</v>
      </c>
      <c r="APT590" s="103">
        <f t="shared" si="1697"/>
        <v>9252842.1300000008</v>
      </c>
      <c r="APU590" s="67" t="s">
        <v>202</v>
      </c>
      <c r="APV590" s="67" t="s">
        <v>202</v>
      </c>
      <c r="APW590" s="67" t="s">
        <v>202</v>
      </c>
      <c r="APX590" s="67" t="s">
        <v>202</v>
      </c>
      <c r="APY590" s="67" t="s">
        <v>202</v>
      </c>
      <c r="APZ590" s="67" t="s">
        <v>202</v>
      </c>
      <c r="AQA590" s="67" t="s">
        <v>202</v>
      </c>
      <c r="AQB590" s="67" t="s">
        <v>202</v>
      </c>
      <c r="AQC590" s="67" t="s">
        <v>202</v>
      </c>
      <c r="AQD590" s="67" t="s">
        <v>202</v>
      </c>
      <c r="AQE590" s="67" t="s">
        <v>202</v>
      </c>
      <c r="AQF590" s="67" t="s">
        <v>202</v>
      </c>
      <c r="AQG590" s="67" t="s">
        <v>202</v>
      </c>
      <c r="AQH590" s="67" t="s">
        <v>202</v>
      </c>
      <c r="AQI590" s="67" t="s">
        <v>202</v>
      </c>
      <c r="AQJ590" s="103">
        <f t="shared" ref="AQJ590:AQO590" si="1698">AQJ562+AQJ578</f>
        <v>17395724</v>
      </c>
      <c r="AQK590" s="103">
        <f t="shared" si="1698"/>
        <v>17529984</v>
      </c>
      <c r="AQL590" s="103">
        <f t="shared" si="1698"/>
        <v>17783202</v>
      </c>
      <c r="AQM590" s="103">
        <f t="shared" si="1698"/>
        <v>16517242.92</v>
      </c>
      <c r="AQN590" s="103">
        <f t="shared" si="1698"/>
        <v>16140231.699999999</v>
      </c>
      <c r="AQO590" s="103">
        <f t="shared" si="1698"/>
        <v>16405591.699999999</v>
      </c>
      <c r="AQP590" s="67" t="s">
        <v>202</v>
      </c>
      <c r="AQQ590" s="67" t="s">
        <v>202</v>
      </c>
      <c r="AQR590" s="67" t="s">
        <v>202</v>
      </c>
      <c r="AQS590" s="67" t="s">
        <v>202</v>
      </c>
      <c r="AQT590" s="67" t="s">
        <v>202</v>
      </c>
      <c r="AQU590" s="67" t="s">
        <v>202</v>
      </c>
      <c r="AQV590" s="67" t="s">
        <v>202</v>
      </c>
      <c r="AQW590" s="67" t="s">
        <v>202</v>
      </c>
      <c r="AQX590" s="67" t="s">
        <v>202</v>
      </c>
      <c r="AQY590" s="67" t="s">
        <v>202</v>
      </c>
      <c r="AQZ590" s="67" t="s">
        <v>202</v>
      </c>
      <c r="ARA590" s="67" t="s">
        <v>202</v>
      </c>
      <c r="ARB590" s="67" t="s">
        <v>202</v>
      </c>
      <c r="ARC590" s="67" t="s">
        <v>202</v>
      </c>
      <c r="ARD590" s="67" t="s">
        <v>202</v>
      </c>
      <c r="ARE590" s="103">
        <f t="shared" ref="ARE590:ARJ590" si="1699">ARE562+ARE578</f>
        <v>7549575</v>
      </c>
      <c r="ARF590" s="103">
        <f t="shared" si="1699"/>
        <v>9499480</v>
      </c>
      <c r="ARG590" s="103">
        <f t="shared" si="1699"/>
        <v>9635336</v>
      </c>
      <c r="ARH590" s="103">
        <f t="shared" si="1699"/>
        <v>7789863</v>
      </c>
      <c r="ARI590" s="103">
        <f t="shared" si="1699"/>
        <v>9756180.7599999998</v>
      </c>
      <c r="ARJ590" s="103">
        <f t="shared" si="1699"/>
        <v>9909588.7599999998</v>
      </c>
      <c r="ARK590" s="67" t="s">
        <v>202</v>
      </c>
      <c r="ARL590" s="67" t="s">
        <v>202</v>
      </c>
      <c r="ARM590" s="67" t="s">
        <v>202</v>
      </c>
      <c r="ARN590" s="67" t="s">
        <v>202</v>
      </c>
      <c r="ARO590" s="67" t="s">
        <v>202</v>
      </c>
      <c r="ARP590" s="67" t="s">
        <v>202</v>
      </c>
      <c r="ARQ590" s="67" t="s">
        <v>202</v>
      </c>
      <c r="ARR590" s="67" t="s">
        <v>202</v>
      </c>
      <c r="ARS590" s="67" t="s">
        <v>202</v>
      </c>
      <c r="ART590" s="67" t="s">
        <v>202</v>
      </c>
      <c r="ARU590" s="67" t="s">
        <v>202</v>
      </c>
      <c r="ARV590" s="67" t="s">
        <v>202</v>
      </c>
      <c r="ARW590" s="67" t="s">
        <v>202</v>
      </c>
      <c r="ARX590" s="67" t="s">
        <v>202</v>
      </c>
      <c r="ARY590" s="67" t="s">
        <v>202</v>
      </c>
      <c r="ARZ590" s="103">
        <f t="shared" ref="ARZ590:ASE590" si="1700">ARZ562+ARZ578</f>
        <v>17881589</v>
      </c>
      <c r="ASA590" s="103">
        <f t="shared" si="1700"/>
        <v>17737940</v>
      </c>
      <c r="ASB590" s="103">
        <f t="shared" si="1700"/>
        <v>17991778</v>
      </c>
      <c r="ASC590" s="103">
        <f t="shared" si="1700"/>
        <v>18246109.079999998</v>
      </c>
      <c r="ASD590" s="103">
        <f t="shared" si="1700"/>
        <v>18167788.969999999</v>
      </c>
      <c r="ASE590" s="103">
        <f t="shared" si="1700"/>
        <v>18455422.969999999</v>
      </c>
      <c r="ASF590" s="67" t="s">
        <v>202</v>
      </c>
      <c r="ASG590" s="67" t="s">
        <v>202</v>
      </c>
      <c r="ASH590" s="67" t="s">
        <v>202</v>
      </c>
      <c r="ASI590" s="67" t="s">
        <v>202</v>
      </c>
      <c r="ASJ590" s="67" t="s">
        <v>202</v>
      </c>
      <c r="ASK590" s="67" t="s">
        <v>202</v>
      </c>
      <c r="ASL590" s="67" t="s">
        <v>202</v>
      </c>
      <c r="ASM590" s="67" t="s">
        <v>202</v>
      </c>
      <c r="ASN590" s="67" t="s">
        <v>202</v>
      </c>
      <c r="ASO590" s="67" t="s">
        <v>202</v>
      </c>
      <c r="ASP590" s="67" t="s">
        <v>202</v>
      </c>
      <c r="ASQ590" s="67" t="s">
        <v>202</v>
      </c>
      <c r="ASR590" s="67" t="s">
        <v>202</v>
      </c>
      <c r="ASS590" s="67" t="s">
        <v>202</v>
      </c>
      <c r="AST590" s="67" t="s">
        <v>202</v>
      </c>
      <c r="ASU590" s="103">
        <f t="shared" ref="ASU590:ASZ590" si="1701">ASU562+ASU578</f>
        <v>18407156</v>
      </c>
      <c r="ASV590" s="103">
        <f t="shared" si="1701"/>
        <v>18520600</v>
      </c>
      <c r="ASW590" s="103">
        <f t="shared" si="1701"/>
        <v>18787132</v>
      </c>
      <c r="ASX590" s="103">
        <f t="shared" si="1701"/>
        <v>18170539.260000002</v>
      </c>
      <c r="ASY590" s="103">
        <f t="shared" si="1701"/>
        <v>17858369.66</v>
      </c>
      <c r="ASZ590" s="103">
        <f t="shared" si="1701"/>
        <v>18148981.66</v>
      </c>
      <c r="ATA590" s="67" t="s">
        <v>202</v>
      </c>
      <c r="ATB590" s="67" t="s">
        <v>202</v>
      </c>
      <c r="ATC590" s="67" t="s">
        <v>202</v>
      </c>
      <c r="ATD590" s="67" t="s">
        <v>202</v>
      </c>
      <c r="ATE590" s="67" t="s">
        <v>202</v>
      </c>
      <c r="ATF590" s="67" t="s">
        <v>202</v>
      </c>
      <c r="ATG590" s="67" t="s">
        <v>202</v>
      </c>
      <c r="ATH590" s="67" t="s">
        <v>202</v>
      </c>
      <c r="ATI590" s="67" t="s">
        <v>202</v>
      </c>
      <c r="ATJ590" s="67" t="s">
        <v>202</v>
      </c>
      <c r="ATK590" s="67" t="s">
        <v>202</v>
      </c>
      <c r="ATL590" s="67" t="s">
        <v>202</v>
      </c>
      <c r="ATM590" s="67" t="s">
        <v>202</v>
      </c>
      <c r="ATN590" s="67" t="s">
        <v>202</v>
      </c>
      <c r="ATO590" s="67" t="s">
        <v>202</v>
      </c>
      <c r="ATP590" s="103">
        <f t="shared" ref="ATP590:ATU590" si="1702">ATP562+ATP578</f>
        <v>29249550</v>
      </c>
      <c r="ATQ590" s="103">
        <f t="shared" si="1702"/>
        <v>30229936</v>
      </c>
      <c r="ATR590" s="103">
        <f t="shared" si="1702"/>
        <v>30663162</v>
      </c>
      <c r="ATS590" s="103">
        <f t="shared" si="1702"/>
        <v>28790453.899999999</v>
      </c>
      <c r="ATT590" s="103">
        <f t="shared" si="1702"/>
        <v>29556626.27</v>
      </c>
      <c r="ATU590" s="103">
        <f t="shared" si="1702"/>
        <v>30032906.27</v>
      </c>
      <c r="ATV590" s="67" t="s">
        <v>202</v>
      </c>
      <c r="ATW590" s="67" t="s">
        <v>202</v>
      </c>
      <c r="ATX590" s="67" t="s">
        <v>202</v>
      </c>
      <c r="ATY590" s="67" t="s">
        <v>202</v>
      </c>
      <c r="ATZ590" s="67" t="s">
        <v>202</v>
      </c>
      <c r="AUA590" s="67" t="s">
        <v>202</v>
      </c>
      <c r="AUB590" s="67" t="s">
        <v>202</v>
      </c>
      <c r="AUC590" s="67" t="s">
        <v>202</v>
      </c>
      <c r="AUD590" s="67" t="s">
        <v>202</v>
      </c>
      <c r="AUE590" s="67" t="s">
        <v>202</v>
      </c>
      <c r="AUF590" s="67" t="s">
        <v>202</v>
      </c>
      <c r="AUG590" s="67" t="s">
        <v>202</v>
      </c>
      <c r="AUH590" s="67" t="s">
        <v>202</v>
      </c>
      <c r="AUI590" s="67" t="s">
        <v>202</v>
      </c>
      <c r="AUJ590" s="67" t="s">
        <v>202</v>
      </c>
      <c r="AUK590" s="103">
        <f t="shared" ref="AUK590:AUP590" si="1703">AUK562+AUK578</f>
        <v>20283975</v>
      </c>
      <c r="AUL590" s="103">
        <f t="shared" si="1703"/>
        <v>20544416</v>
      </c>
      <c r="AUM590" s="103">
        <f t="shared" si="1703"/>
        <v>20840026</v>
      </c>
      <c r="AUN590" s="103">
        <f t="shared" si="1703"/>
        <v>19729437.07</v>
      </c>
      <c r="AUO590" s="103">
        <f t="shared" si="1703"/>
        <v>19534070.510000002</v>
      </c>
      <c r="AUP590" s="103">
        <f t="shared" si="1703"/>
        <v>19855396.510000002</v>
      </c>
      <c r="AUQ590" s="67" t="s">
        <v>202</v>
      </c>
      <c r="AUR590" s="67" t="s">
        <v>202</v>
      </c>
      <c r="AUS590" s="67" t="s">
        <v>202</v>
      </c>
      <c r="AUT590" s="67" t="s">
        <v>202</v>
      </c>
      <c r="AUU590" s="67" t="s">
        <v>202</v>
      </c>
      <c r="AUV590" s="67" t="s">
        <v>202</v>
      </c>
      <c r="AUW590" s="67" t="s">
        <v>202</v>
      </c>
      <c r="AUX590" s="67" t="s">
        <v>202</v>
      </c>
      <c r="AUY590" s="67" t="s">
        <v>202</v>
      </c>
      <c r="AUZ590" s="67" t="s">
        <v>202</v>
      </c>
      <c r="AVA590" s="67" t="s">
        <v>202</v>
      </c>
      <c r="AVB590" s="67" t="s">
        <v>202</v>
      </c>
      <c r="AVC590" s="67" t="s">
        <v>202</v>
      </c>
      <c r="AVD590" s="67" t="s">
        <v>202</v>
      </c>
      <c r="AVE590" s="67" t="s">
        <v>202</v>
      </c>
      <c r="AVF590" s="103">
        <f t="shared" ref="AVF590:AVK590" si="1704">AVF562+AVF578</f>
        <v>708573961</v>
      </c>
      <c r="AVG590" s="103">
        <f t="shared" si="1704"/>
        <v>717023424</v>
      </c>
      <c r="AVH590" s="103">
        <f t="shared" si="1704"/>
        <v>727331172</v>
      </c>
      <c r="AVI590" s="103">
        <f t="shared" si="1704"/>
        <v>684776971.03999996</v>
      </c>
      <c r="AVJ590" s="103">
        <f t="shared" si="1704"/>
        <v>687325838.35000002</v>
      </c>
      <c r="AVK590" s="103">
        <f t="shared" si="1704"/>
        <v>698469420.35000002</v>
      </c>
      <c r="AVL590" s="67" t="s">
        <v>202</v>
      </c>
      <c r="AVM590" s="67" t="s">
        <v>202</v>
      </c>
      <c r="AVN590" s="67" t="s">
        <v>202</v>
      </c>
      <c r="AVO590" s="67" t="s">
        <v>202</v>
      </c>
      <c r="AVP590" s="67" t="s">
        <v>202</v>
      </c>
      <c r="AVQ590" s="67" t="s">
        <v>202</v>
      </c>
      <c r="AVR590" s="67" t="s">
        <v>202</v>
      </c>
      <c r="AVS590" s="67" t="s">
        <v>202</v>
      </c>
      <c r="AVT590" s="67" t="s">
        <v>202</v>
      </c>
      <c r="AVU590" s="67" t="s">
        <v>202</v>
      </c>
      <c r="AVV590" s="67" t="s">
        <v>202</v>
      </c>
      <c r="AVW590" s="67" t="s">
        <v>202</v>
      </c>
    </row>
    <row r="591" spans="1:1271" s="44" customFormat="1">
      <c r="A591" s="24" t="s">
        <v>178</v>
      </c>
      <c r="B591" s="124"/>
      <c r="C591" s="42" t="s">
        <v>104</v>
      </c>
      <c r="D591" s="142"/>
      <c r="E591" s="143"/>
      <c r="F591" s="43"/>
      <c r="G591" s="43"/>
      <c r="H591" s="43"/>
      <c r="I591" s="43"/>
      <c r="J591" s="43"/>
      <c r="K591" s="43"/>
      <c r="L591" s="67" t="s">
        <v>202</v>
      </c>
      <c r="M591" s="67" t="s">
        <v>202</v>
      </c>
      <c r="N591" s="67" t="s">
        <v>202</v>
      </c>
      <c r="O591" s="67" t="s">
        <v>202</v>
      </c>
      <c r="P591" s="67" t="s">
        <v>202</v>
      </c>
      <c r="Q591" s="67" t="s">
        <v>202</v>
      </c>
      <c r="R591" s="67" t="s">
        <v>202</v>
      </c>
      <c r="S591" s="67" t="s">
        <v>202</v>
      </c>
      <c r="T591" s="67" t="s">
        <v>202</v>
      </c>
      <c r="U591" s="43">
        <f>IF(O590=0,0,(AA595-AA594)/O590)</f>
        <v>1.0361416164999999</v>
      </c>
      <c r="V591" s="43">
        <f t="shared" ref="V591:Z591" si="1705">IF(P590=0,0,(AB595-AB594)/P590)</f>
        <v>1.0546265850000001</v>
      </c>
      <c r="W591" s="43">
        <f t="shared" si="1705"/>
        <v>1.1102329101999999</v>
      </c>
      <c r="X591" s="43">
        <f t="shared" si="1705"/>
        <v>0.28381692060000002</v>
      </c>
      <c r="Y591" s="43">
        <f t="shared" si="1705"/>
        <v>0.47160297940000001</v>
      </c>
      <c r="Z591" s="43">
        <f t="shared" si="1705"/>
        <v>0.43530374989999998</v>
      </c>
      <c r="AA591" s="67" t="s">
        <v>202</v>
      </c>
      <c r="AB591" s="67" t="s">
        <v>202</v>
      </c>
      <c r="AC591" s="67" t="s">
        <v>202</v>
      </c>
      <c r="AD591" s="67" t="s">
        <v>202</v>
      </c>
      <c r="AE591" s="67" t="s">
        <v>202</v>
      </c>
      <c r="AF591" s="67" t="s">
        <v>202</v>
      </c>
      <c r="AG591" s="67" t="s">
        <v>202</v>
      </c>
      <c r="AH591" s="67" t="s">
        <v>202</v>
      </c>
      <c r="AI591" s="67" t="s">
        <v>202</v>
      </c>
      <c r="AJ591" s="67" t="s">
        <v>202</v>
      </c>
      <c r="AK591" s="67" t="s">
        <v>202</v>
      </c>
      <c r="AL591" s="67" t="s">
        <v>202</v>
      </c>
      <c r="AM591" s="67" t="s">
        <v>202</v>
      </c>
      <c r="AN591" s="67" t="s">
        <v>202</v>
      </c>
      <c r="AO591" s="67" t="s">
        <v>202</v>
      </c>
      <c r="AP591" s="43">
        <f>IF(AJ590=0,0,(AV595-AV594)/AJ590)</f>
        <v>1.1420074360000001</v>
      </c>
      <c r="AQ591" s="43">
        <f t="shared" ref="AQ591:AU591" si="1706">IF(AK590=0,0,(AW595-AW594)/AK590)</f>
        <v>1.0516081577</v>
      </c>
      <c r="AR591" s="43">
        <f t="shared" si="1706"/>
        <v>1.1049456647</v>
      </c>
      <c r="AS591" s="43">
        <f t="shared" si="1706"/>
        <v>0.44192452199999999</v>
      </c>
      <c r="AT591" s="43">
        <f t="shared" si="1706"/>
        <v>0.43911486849999998</v>
      </c>
      <c r="AU591" s="43">
        <f t="shared" si="1706"/>
        <v>0.41513970259999999</v>
      </c>
      <c r="AV591" s="67" t="s">
        <v>202</v>
      </c>
      <c r="AW591" s="67" t="s">
        <v>202</v>
      </c>
      <c r="AX591" s="67" t="s">
        <v>202</v>
      </c>
      <c r="AY591" s="67" t="s">
        <v>202</v>
      </c>
      <c r="AZ591" s="67" t="s">
        <v>202</v>
      </c>
      <c r="BA591" s="67" t="s">
        <v>202</v>
      </c>
      <c r="BB591" s="67" t="s">
        <v>202</v>
      </c>
      <c r="BC591" s="67" t="s">
        <v>202</v>
      </c>
      <c r="BD591" s="67" t="s">
        <v>202</v>
      </c>
      <c r="BE591" s="67" t="s">
        <v>202</v>
      </c>
      <c r="BF591" s="67" t="s">
        <v>202</v>
      </c>
      <c r="BG591" s="67" t="s">
        <v>202</v>
      </c>
      <c r="BH591" s="67" t="s">
        <v>202</v>
      </c>
      <c r="BI591" s="67" t="s">
        <v>202</v>
      </c>
      <c r="BJ591" s="67" t="s">
        <v>202</v>
      </c>
      <c r="BK591" s="43">
        <f>IF(BE590=0,0,(BQ595-BQ594)/BE590)</f>
        <v>1.0039476114000001</v>
      </c>
      <c r="BL591" s="43">
        <f t="shared" ref="BL591:BP591" si="1707">IF(BF590=0,0,(BR595-BR594)/BF590)</f>
        <v>1.0557821809000001</v>
      </c>
      <c r="BM591" s="43">
        <f t="shared" si="1707"/>
        <v>1.1122546256000001</v>
      </c>
      <c r="BN591" s="43">
        <f t="shared" si="1707"/>
        <v>0.36969483489999999</v>
      </c>
      <c r="BO591" s="43">
        <f t="shared" si="1707"/>
        <v>0.43137139590000001</v>
      </c>
      <c r="BP591" s="43">
        <f t="shared" si="1707"/>
        <v>0.39586877390000003</v>
      </c>
      <c r="BQ591" s="67" t="s">
        <v>202</v>
      </c>
      <c r="BR591" s="67" t="s">
        <v>202</v>
      </c>
      <c r="BS591" s="67" t="s">
        <v>202</v>
      </c>
      <c r="BT591" s="67" t="s">
        <v>202</v>
      </c>
      <c r="BU591" s="67" t="s">
        <v>202</v>
      </c>
      <c r="BV591" s="67" t="s">
        <v>202</v>
      </c>
      <c r="BW591" s="67" t="s">
        <v>202</v>
      </c>
      <c r="BX591" s="67" t="s">
        <v>202</v>
      </c>
      <c r="BY591" s="67" t="s">
        <v>202</v>
      </c>
      <c r="BZ591" s="67" t="s">
        <v>202</v>
      </c>
      <c r="CA591" s="67" t="s">
        <v>202</v>
      </c>
      <c r="CB591" s="67" t="s">
        <v>202</v>
      </c>
      <c r="CC591" s="67" t="s">
        <v>202</v>
      </c>
      <c r="CD591" s="67" t="s">
        <v>202</v>
      </c>
      <c r="CE591" s="67" t="s">
        <v>202</v>
      </c>
      <c r="CF591" s="43">
        <f>IF(BZ590=0,0,(CL595-CL594)/BZ590)</f>
        <v>1.0078717821000001</v>
      </c>
      <c r="CG591" s="43">
        <f t="shared" ref="CG591:CK591" si="1708">IF(CA590=0,0,(CM595-CM594)/CA590)</f>
        <v>1.7427548709</v>
      </c>
      <c r="CH591" s="43">
        <f t="shared" si="1708"/>
        <v>5.92308452E-2</v>
      </c>
      <c r="CI591" s="43">
        <f t="shared" si="1708"/>
        <v>0.57947621319999998</v>
      </c>
      <c r="CJ591" s="43">
        <f t="shared" si="1708"/>
        <v>0.49054174769999997</v>
      </c>
      <c r="CK591" s="43">
        <f t="shared" si="1708"/>
        <v>1.5714258714</v>
      </c>
      <c r="CL591" s="67" t="s">
        <v>202</v>
      </c>
      <c r="CM591" s="67" t="s">
        <v>202</v>
      </c>
      <c r="CN591" s="67" t="s">
        <v>202</v>
      </c>
      <c r="CO591" s="67" t="s">
        <v>202</v>
      </c>
      <c r="CP591" s="67" t="s">
        <v>202</v>
      </c>
      <c r="CQ591" s="67" t="s">
        <v>202</v>
      </c>
      <c r="CR591" s="67" t="s">
        <v>202</v>
      </c>
      <c r="CS591" s="67" t="s">
        <v>202</v>
      </c>
      <c r="CT591" s="67" t="s">
        <v>202</v>
      </c>
      <c r="CU591" s="67" t="s">
        <v>202</v>
      </c>
      <c r="CV591" s="67" t="s">
        <v>202</v>
      </c>
      <c r="CW591" s="67" t="s">
        <v>202</v>
      </c>
      <c r="CX591" s="67" t="s">
        <v>202</v>
      </c>
      <c r="CY591" s="67" t="s">
        <v>202</v>
      </c>
      <c r="CZ591" s="67" t="s">
        <v>202</v>
      </c>
      <c r="DA591" s="43">
        <f>IF(CU590=0,0,(DG595-DG594)/CU590)</f>
        <v>1.0030677279</v>
      </c>
      <c r="DB591" s="43">
        <f t="shared" ref="DB591:DF591" si="1709">IF(CV590=0,0,(DH595-DH594)/CV590)</f>
        <v>1.0396028053999999</v>
      </c>
      <c r="DC591" s="43">
        <f t="shared" si="1709"/>
        <v>1.0839749137000001</v>
      </c>
      <c r="DD591" s="43">
        <f t="shared" si="1709"/>
        <v>0.52233108790000005</v>
      </c>
      <c r="DE591" s="43">
        <f t="shared" si="1709"/>
        <v>0.51097982409999998</v>
      </c>
      <c r="DF591" s="43">
        <f t="shared" si="1709"/>
        <v>0.48059748800000002</v>
      </c>
      <c r="DG591" s="67" t="s">
        <v>202</v>
      </c>
      <c r="DH591" s="67" t="s">
        <v>202</v>
      </c>
      <c r="DI591" s="67" t="s">
        <v>202</v>
      </c>
      <c r="DJ591" s="67" t="s">
        <v>202</v>
      </c>
      <c r="DK591" s="67" t="s">
        <v>202</v>
      </c>
      <c r="DL591" s="67" t="s">
        <v>202</v>
      </c>
      <c r="DM591" s="67" t="s">
        <v>202</v>
      </c>
      <c r="DN591" s="67" t="s">
        <v>202</v>
      </c>
      <c r="DO591" s="67" t="s">
        <v>202</v>
      </c>
      <c r="DP591" s="67" t="s">
        <v>202</v>
      </c>
      <c r="DQ591" s="67" t="s">
        <v>202</v>
      </c>
      <c r="DR591" s="67" t="s">
        <v>202</v>
      </c>
      <c r="DS591" s="67" t="s">
        <v>202</v>
      </c>
      <c r="DT591" s="67" t="s">
        <v>202</v>
      </c>
      <c r="DU591" s="67" t="s">
        <v>202</v>
      </c>
      <c r="DV591" s="43">
        <f>IF(DP590=0,0,(EB595-EB594)/DP590)</f>
        <v>1.0036676328</v>
      </c>
      <c r="DW591" s="43">
        <f t="shared" ref="DW591:EA591" si="1710">IF(DQ590=0,0,(EC595-EC594)/DQ590)</f>
        <v>1.0539671447000001</v>
      </c>
      <c r="DX591" s="43">
        <f t="shared" si="1710"/>
        <v>1.1090831224</v>
      </c>
      <c r="DY591" s="43">
        <f t="shared" si="1710"/>
        <v>0.55365453129999997</v>
      </c>
      <c r="DZ591" s="43">
        <f t="shared" si="1710"/>
        <v>0.54478345989999999</v>
      </c>
      <c r="EA591" s="43">
        <f t="shared" si="1710"/>
        <v>0.51622539889999997</v>
      </c>
      <c r="EB591" s="67" t="s">
        <v>202</v>
      </c>
      <c r="EC591" s="67" t="s">
        <v>202</v>
      </c>
      <c r="ED591" s="67" t="s">
        <v>202</v>
      </c>
      <c r="EE591" s="67" t="s">
        <v>202</v>
      </c>
      <c r="EF591" s="67" t="s">
        <v>202</v>
      </c>
      <c r="EG591" s="67" t="s">
        <v>202</v>
      </c>
      <c r="EH591" s="67" t="s">
        <v>202</v>
      </c>
      <c r="EI591" s="67" t="s">
        <v>202</v>
      </c>
      <c r="EJ591" s="67" t="s">
        <v>202</v>
      </c>
      <c r="EK591" s="67" t="s">
        <v>202</v>
      </c>
      <c r="EL591" s="67" t="s">
        <v>202</v>
      </c>
      <c r="EM591" s="67" t="s">
        <v>202</v>
      </c>
      <c r="EN591" s="67" t="s">
        <v>202</v>
      </c>
      <c r="EO591" s="67" t="s">
        <v>202</v>
      </c>
      <c r="EP591" s="67" t="s">
        <v>202</v>
      </c>
      <c r="EQ591" s="43">
        <f>IF(EK590=0,0,(EW595-EW594)/EK590)</f>
        <v>0</v>
      </c>
      <c r="ER591" s="43">
        <f t="shared" ref="ER591:EV591" si="1711">IF(EL590=0,0,(EX595-EX594)/EL590)</f>
        <v>0</v>
      </c>
      <c r="ES591" s="43">
        <f t="shared" si="1711"/>
        <v>0</v>
      </c>
      <c r="ET591" s="43">
        <f t="shared" si="1711"/>
        <v>0</v>
      </c>
      <c r="EU591" s="43">
        <f t="shared" si="1711"/>
        <v>0</v>
      </c>
      <c r="EV591" s="43">
        <f t="shared" si="1711"/>
        <v>0</v>
      </c>
      <c r="EW591" s="67" t="s">
        <v>202</v>
      </c>
      <c r="EX591" s="67" t="s">
        <v>202</v>
      </c>
      <c r="EY591" s="67" t="s">
        <v>202</v>
      </c>
      <c r="EZ591" s="67" t="s">
        <v>202</v>
      </c>
      <c r="FA591" s="67" t="s">
        <v>202</v>
      </c>
      <c r="FB591" s="67" t="s">
        <v>202</v>
      </c>
      <c r="FC591" s="67" t="s">
        <v>202</v>
      </c>
      <c r="FD591" s="67" t="s">
        <v>202</v>
      </c>
      <c r="FE591" s="67" t="s">
        <v>202</v>
      </c>
      <c r="FF591" s="67" t="s">
        <v>202</v>
      </c>
      <c r="FG591" s="67" t="s">
        <v>202</v>
      </c>
      <c r="FH591" s="67" t="s">
        <v>202</v>
      </c>
      <c r="FI591" s="67" t="s">
        <v>202</v>
      </c>
      <c r="FJ591" s="67" t="s">
        <v>202</v>
      </c>
      <c r="FK591" s="67" t="s">
        <v>202</v>
      </c>
      <c r="FL591" s="43">
        <f>IF(FF590=0,0,(FR595-FR594)/FF590)</f>
        <v>1.0245237173999999</v>
      </c>
      <c r="FM591" s="43">
        <f t="shared" ref="FM591:FQ591" si="1712">IF(FG590=0,0,(FS595-FS594)/FG590)</f>
        <v>1.0403021827000001</v>
      </c>
      <c r="FN591" s="43">
        <f t="shared" si="1712"/>
        <v>1.0851788957999999</v>
      </c>
      <c r="FO591" s="43">
        <f t="shared" si="1712"/>
        <v>0.45361154269999998</v>
      </c>
      <c r="FP591" s="43">
        <f t="shared" si="1712"/>
        <v>0.40920136940000001</v>
      </c>
      <c r="FQ591" s="43">
        <f t="shared" si="1712"/>
        <v>0.38830209869999999</v>
      </c>
      <c r="FR591" s="67" t="s">
        <v>202</v>
      </c>
      <c r="FS591" s="67" t="s">
        <v>202</v>
      </c>
      <c r="FT591" s="67" t="s">
        <v>202</v>
      </c>
      <c r="FU591" s="67" t="s">
        <v>202</v>
      </c>
      <c r="FV591" s="67" t="s">
        <v>202</v>
      </c>
      <c r="FW591" s="67" t="s">
        <v>202</v>
      </c>
      <c r="FX591" s="67" t="s">
        <v>202</v>
      </c>
      <c r="FY591" s="67" t="s">
        <v>202</v>
      </c>
      <c r="FZ591" s="67" t="s">
        <v>202</v>
      </c>
      <c r="GA591" s="67" t="s">
        <v>202</v>
      </c>
      <c r="GB591" s="67" t="s">
        <v>202</v>
      </c>
      <c r="GC591" s="67" t="s">
        <v>202</v>
      </c>
      <c r="GD591" s="67" t="s">
        <v>202</v>
      </c>
      <c r="GE591" s="67" t="s">
        <v>202</v>
      </c>
      <c r="GF591" s="67" t="s">
        <v>202</v>
      </c>
      <c r="GG591" s="43">
        <f>IF(GA590=0,0,(GM595-GM594)/GA590)</f>
        <v>0</v>
      </c>
      <c r="GH591" s="43">
        <f t="shared" ref="GH591:GL591" si="1713">IF(GB590=0,0,(GN595-GN594)/GB590)</f>
        <v>0</v>
      </c>
      <c r="GI591" s="43">
        <f t="shared" si="1713"/>
        <v>0</v>
      </c>
      <c r="GJ591" s="43">
        <f t="shared" si="1713"/>
        <v>0</v>
      </c>
      <c r="GK591" s="43">
        <f t="shared" si="1713"/>
        <v>0</v>
      </c>
      <c r="GL591" s="43">
        <f t="shared" si="1713"/>
        <v>0</v>
      </c>
      <c r="GM591" s="67" t="s">
        <v>202</v>
      </c>
      <c r="GN591" s="67" t="s">
        <v>202</v>
      </c>
      <c r="GO591" s="67" t="s">
        <v>202</v>
      </c>
      <c r="GP591" s="67" t="s">
        <v>202</v>
      </c>
      <c r="GQ591" s="67" t="s">
        <v>202</v>
      </c>
      <c r="GR591" s="67" t="s">
        <v>202</v>
      </c>
      <c r="GS591" s="67" t="s">
        <v>202</v>
      </c>
      <c r="GT591" s="67" t="s">
        <v>202</v>
      </c>
      <c r="GU591" s="67" t="s">
        <v>202</v>
      </c>
      <c r="GV591" s="67" t="s">
        <v>202</v>
      </c>
      <c r="GW591" s="67" t="s">
        <v>202</v>
      </c>
      <c r="GX591" s="67" t="s">
        <v>202</v>
      </c>
      <c r="GY591" s="67" t="s">
        <v>202</v>
      </c>
      <c r="GZ591" s="67" t="s">
        <v>202</v>
      </c>
      <c r="HA591" s="67" t="s">
        <v>202</v>
      </c>
      <c r="HB591" s="43">
        <f>IF(GV590=0,0,(HH595-HH594)/GV590)</f>
        <v>1.0029356464000001</v>
      </c>
      <c r="HC591" s="43">
        <f t="shared" ref="HC591:HG591" si="1714">IF(GW590=0,0,(HI595-HI594)/GW590)</f>
        <v>1.0386747346</v>
      </c>
      <c r="HD591" s="43">
        <f t="shared" si="1714"/>
        <v>1.0823493868</v>
      </c>
      <c r="HE591" s="43">
        <f t="shared" si="1714"/>
        <v>0.47857776940000002</v>
      </c>
      <c r="HF591" s="43">
        <f t="shared" si="1714"/>
        <v>0.47039266860000001</v>
      </c>
      <c r="HG591" s="43">
        <f t="shared" si="1714"/>
        <v>0.44453228420000002</v>
      </c>
      <c r="HH591" s="67" t="s">
        <v>202</v>
      </c>
      <c r="HI591" s="67" t="s">
        <v>202</v>
      </c>
      <c r="HJ591" s="67" t="s">
        <v>202</v>
      </c>
      <c r="HK591" s="67" t="s">
        <v>202</v>
      </c>
      <c r="HL591" s="67" t="s">
        <v>202</v>
      </c>
      <c r="HM591" s="67" t="s">
        <v>202</v>
      </c>
      <c r="HN591" s="67" t="s">
        <v>202</v>
      </c>
      <c r="HO591" s="67" t="s">
        <v>202</v>
      </c>
      <c r="HP591" s="67" t="s">
        <v>202</v>
      </c>
      <c r="HQ591" s="67" t="s">
        <v>202</v>
      </c>
      <c r="HR591" s="67" t="s">
        <v>202</v>
      </c>
      <c r="HS591" s="67" t="s">
        <v>202</v>
      </c>
      <c r="HT591" s="67" t="s">
        <v>202</v>
      </c>
      <c r="HU591" s="67" t="s">
        <v>202</v>
      </c>
      <c r="HV591" s="67" t="s">
        <v>202</v>
      </c>
      <c r="HW591" s="43">
        <f>IF(HQ590=0,0,(IC595-IC594)/HQ590)</f>
        <v>1.0308452932000001</v>
      </c>
      <c r="HX591" s="43">
        <f t="shared" ref="HX591:IB591" si="1715">IF(HR590=0,0,(ID595-ID594)/HR590)</f>
        <v>1.0502753075</v>
      </c>
      <c r="HY591" s="43">
        <f t="shared" si="1715"/>
        <v>1.1026204416000001</v>
      </c>
      <c r="HZ591" s="43">
        <f t="shared" si="1715"/>
        <v>0.56979126059999996</v>
      </c>
      <c r="IA591" s="43">
        <f t="shared" si="1715"/>
        <v>0.4571708934</v>
      </c>
      <c r="IB591" s="43">
        <f t="shared" si="1715"/>
        <v>0.42681623950000003</v>
      </c>
      <c r="IC591" s="67" t="s">
        <v>202</v>
      </c>
      <c r="ID591" s="67" t="s">
        <v>202</v>
      </c>
      <c r="IE591" s="67" t="s">
        <v>202</v>
      </c>
      <c r="IF591" s="67" t="s">
        <v>202</v>
      </c>
      <c r="IG591" s="67" t="s">
        <v>202</v>
      </c>
      <c r="IH591" s="67" t="s">
        <v>202</v>
      </c>
      <c r="II591" s="67" t="s">
        <v>202</v>
      </c>
      <c r="IJ591" s="67" t="s">
        <v>202</v>
      </c>
      <c r="IK591" s="67" t="s">
        <v>202</v>
      </c>
      <c r="IL591" s="67" t="s">
        <v>202</v>
      </c>
      <c r="IM591" s="67" t="s">
        <v>202</v>
      </c>
      <c r="IN591" s="67" t="s">
        <v>202</v>
      </c>
      <c r="IO591" s="67" t="s">
        <v>202</v>
      </c>
      <c r="IP591" s="67" t="s">
        <v>202</v>
      </c>
      <c r="IQ591" s="67" t="s">
        <v>202</v>
      </c>
      <c r="IR591" s="43">
        <f>IF(IL590=0,0,(IX595-IX594)/IL590)</f>
        <v>1.0033947779000001</v>
      </c>
      <c r="IS591" s="43">
        <f t="shared" ref="IS591:IW591" si="1716">IF(IM590=0,0,(IY595-IY594)/IM590)</f>
        <v>1.0426119294</v>
      </c>
      <c r="IT591" s="43">
        <f t="shared" si="1716"/>
        <v>1.0892300301</v>
      </c>
      <c r="IU591" s="43">
        <f t="shared" si="1716"/>
        <v>0.4945351771</v>
      </c>
      <c r="IV591" s="43">
        <f t="shared" si="1716"/>
        <v>0.4260825795</v>
      </c>
      <c r="IW591" s="43">
        <f t="shared" si="1716"/>
        <v>0.39709196019999998</v>
      </c>
      <c r="IX591" s="67" t="s">
        <v>202</v>
      </c>
      <c r="IY591" s="67" t="s">
        <v>202</v>
      </c>
      <c r="IZ591" s="67" t="s">
        <v>202</v>
      </c>
      <c r="JA591" s="67" t="s">
        <v>202</v>
      </c>
      <c r="JB591" s="67" t="s">
        <v>202</v>
      </c>
      <c r="JC591" s="67" t="s">
        <v>202</v>
      </c>
      <c r="JD591" s="67" t="s">
        <v>202</v>
      </c>
      <c r="JE591" s="67" t="s">
        <v>202</v>
      </c>
      <c r="JF591" s="67" t="s">
        <v>202</v>
      </c>
      <c r="JG591" s="67" t="s">
        <v>202</v>
      </c>
      <c r="JH591" s="67" t="s">
        <v>202</v>
      </c>
      <c r="JI591" s="67" t="s">
        <v>202</v>
      </c>
      <c r="JJ591" s="67" t="s">
        <v>202</v>
      </c>
      <c r="JK591" s="67" t="s">
        <v>202</v>
      </c>
      <c r="JL591" s="67" t="s">
        <v>202</v>
      </c>
      <c r="JM591" s="43">
        <f>IF(JG590=0,0,(JS595-JS594)/JG590)</f>
        <v>1.0034636000999999</v>
      </c>
      <c r="JN591" s="43">
        <f t="shared" ref="JN591:JR591" si="1717">IF(JH590=0,0,(JT595-JT594)/JH590)</f>
        <v>1.0396430651999999</v>
      </c>
      <c r="JO591" s="43">
        <f t="shared" si="1717"/>
        <v>1.0840087946000001</v>
      </c>
      <c r="JP591" s="43">
        <f t="shared" si="1717"/>
        <v>0.67609833819999998</v>
      </c>
      <c r="JQ591" s="43">
        <f t="shared" si="1717"/>
        <v>0.59737178619999998</v>
      </c>
      <c r="JR591" s="43">
        <f t="shared" si="1717"/>
        <v>0.57392251709999997</v>
      </c>
      <c r="JS591" s="67" t="s">
        <v>202</v>
      </c>
      <c r="JT591" s="67" t="s">
        <v>202</v>
      </c>
      <c r="JU591" s="67" t="s">
        <v>202</v>
      </c>
      <c r="JV591" s="67" t="s">
        <v>202</v>
      </c>
      <c r="JW591" s="67" t="s">
        <v>202</v>
      </c>
      <c r="JX591" s="67" t="s">
        <v>202</v>
      </c>
      <c r="JY591" s="67" t="s">
        <v>202</v>
      </c>
      <c r="JZ591" s="67" t="s">
        <v>202</v>
      </c>
      <c r="KA591" s="67" t="s">
        <v>202</v>
      </c>
      <c r="KB591" s="67" t="s">
        <v>202</v>
      </c>
      <c r="KC591" s="67" t="s">
        <v>202</v>
      </c>
      <c r="KD591" s="67" t="s">
        <v>202</v>
      </c>
      <c r="KE591" s="67" t="s">
        <v>202</v>
      </c>
      <c r="KF591" s="67" t="s">
        <v>202</v>
      </c>
      <c r="KG591" s="67" t="s">
        <v>202</v>
      </c>
      <c r="KH591" s="43">
        <f>IF(KB590=0,0,(KN595-KN594)/KB590)</f>
        <v>1.0040792735999999</v>
      </c>
      <c r="KI591" s="43">
        <f t="shared" ref="KI591:KM591" si="1718">IF(KC590=0,0,(KO595-KO594)/KC590)</f>
        <v>1.0511952883</v>
      </c>
      <c r="KJ591" s="43">
        <f t="shared" si="1718"/>
        <v>1.1042280346</v>
      </c>
      <c r="KK591" s="43">
        <f t="shared" si="1718"/>
        <v>0.4750563619</v>
      </c>
      <c r="KL591" s="43">
        <f t="shared" si="1718"/>
        <v>0.40907310660000001</v>
      </c>
      <c r="KM591" s="43">
        <f t="shared" si="1718"/>
        <v>0.3824190381</v>
      </c>
      <c r="KN591" s="67" t="s">
        <v>202</v>
      </c>
      <c r="KO591" s="67" t="s">
        <v>202</v>
      </c>
      <c r="KP591" s="67" t="s">
        <v>202</v>
      </c>
      <c r="KQ591" s="67" t="s">
        <v>202</v>
      </c>
      <c r="KR591" s="67" t="s">
        <v>202</v>
      </c>
      <c r="KS591" s="67" t="s">
        <v>202</v>
      </c>
      <c r="KT591" s="67" t="s">
        <v>202</v>
      </c>
      <c r="KU591" s="67" t="s">
        <v>202</v>
      </c>
      <c r="KV591" s="67" t="s">
        <v>202</v>
      </c>
      <c r="KW591" s="67" t="s">
        <v>202</v>
      </c>
      <c r="KX591" s="67" t="s">
        <v>202</v>
      </c>
      <c r="KY591" s="67" t="s">
        <v>202</v>
      </c>
      <c r="KZ591" s="67" t="s">
        <v>202</v>
      </c>
      <c r="LA591" s="67" t="s">
        <v>202</v>
      </c>
      <c r="LB591" s="67" t="s">
        <v>202</v>
      </c>
      <c r="LC591" s="43">
        <f>IF(KW590=0,0,(LI595-LI594)/KW590)</f>
        <v>1.0038472874</v>
      </c>
      <c r="LD591" s="43">
        <f t="shared" ref="LD591:LH591" si="1719">IF(KX590=0,0,(LJ595-LJ594)/KX590)</f>
        <v>1.0440532330000001</v>
      </c>
      <c r="LE591" s="43">
        <f t="shared" si="1719"/>
        <v>1.0917504250000001</v>
      </c>
      <c r="LF591" s="43">
        <f t="shared" si="1719"/>
        <v>0.43126014950000002</v>
      </c>
      <c r="LG591" s="43">
        <f t="shared" si="1719"/>
        <v>0.37052126610000002</v>
      </c>
      <c r="LH591" s="43">
        <f t="shared" si="1719"/>
        <v>0.3509396206</v>
      </c>
      <c r="LI591" s="67" t="s">
        <v>202</v>
      </c>
      <c r="LJ591" s="67" t="s">
        <v>202</v>
      </c>
      <c r="LK591" s="67" t="s">
        <v>202</v>
      </c>
      <c r="LL591" s="67" t="s">
        <v>202</v>
      </c>
      <c r="LM591" s="67" t="s">
        <v>202</v>
      </c>
      <c r="LN591" s="67" t="s">
        <v>202</v>
      </c>
      <c r="LO591" s="67" t="s">
        <v>202</v>
      </c>
      <c r="LP591" s="67" t="s">
        <v>202</v>
      </c>
      <c r="LQ591" s="67" t="s">
        <v>202</v>
      </c>
      <c r="LR591" s="67" t="s">
        <v>202</v>
      </c>
      <c r="LS591" s="67" t="s">
        <v>202</v>
      </c>
      <c r="LT591" s="67" t="s">
        <v>202</v>
      </c>
      <c r="LU591" s="67" t="s">
        <v>202</v>
      </c>
      <c r="LV591" s="67" t="s">
        <v>202</v>
      </c>
      <c r="LW591" s="67" t="s">
        <v>202</v>
      </c>
      <c r="LX591" s="43">
        <f>IF(LR590=0,0,(MD595-MD594)/LR590)</f>
        <v>1.0035449239000001</v>
      </c>
      <c r="LY591" s="43">
        <f t="shared" ref="LY591:MC591" si="1720">IF(LS590=0,0,(ME595-ME594)/LS590)</f>
        <v>1.0441128174000001</v>
      </c>
      <c r="LZ591" s="43">
        <f t="shared" si="1720"/>
        <v>1.0918434264000001</v>
      </c>
      <c r="MA591" s="43">
        <f t="shared" si="1720"/>
        <v>0.57018324330000003</v>
      </c>
      <c r="MB591" s="43">
        <f t="shared" si="1720"/>
        <v>0.51918878629999998</v>
      </c>
      <c r="MC591" s="43">
        <f t="shared" si="1720"/>
        <v>0.49359631640000001</v>
      </c>
      <c r="MD591" s="67" t="s">
        <v>202</v>
      </c>
      <c r="ME591" s="67" t="s">
        <v>202</v>
      </c>
      <c r="MF591" s="67" t="s">
        <v>202</v>
      </c>
      <c r="MG591" s="67" t="s">
        <v>202</v>
      </c>
      <c r="MH591" s="67" t="s">
        <v>202</v>
      </c>
      <c r="MI591" s="67" t="s">
        <v>202</v>
      </c>
      <c r="MJ591" s="67" t="s">
        <v>202</v>
      </c>
      <c r="MK591" s="67" t="s">
        <v>202</v>
      </c>
      <c r="ML591" s="67" t="s">
        <v>202</v>
      </c>
      <c r="MM591" s="67" t="s">
        <v>202</v>
      </c>
      <c r="MN591" s="67" t="s">
        <v>202</v>
      </c>
      <c r="MO591" s="67" t="s">
        <v>202</v>
      </c>
      <c r="MP591" s="67" t="s">
        <v>202</v>
      </c>
      <c r="MQ591" s="67" t="s">
        <v>202</v>
      </c>
      <c r="MR591" s="67" t="s">
        <v>202</v>
      </c>
      <c r="MS591" s="43">
        <f>IF(MM590=0,0,(MY595-MY594)/MM590)</f>
        <v>1.0037127943999999</v>
      </c>
      <c r="MT591" s="43">
        <f t="shared" ref="MT591:MX591" si="1721">IF(MN590=0,0,(MZ595-MZ594)/MN590)</f>
        <v>1.0488559914</v>
      </c>
      <c r="MU591" s="43">
        <f t="shared" si="1721"/>
        <v>1.1001446619999999</v>
      </c>
      <c r="MV591" s="43">
        <f t="shared" si="1721"/>
        <v>0.66554352230000002</v>
      </c>
      <c r="MW591" s="43">
        <f t="shared" si="1721"/>
        <v>0.5888268082</v>
      </c>
      <c r="MX591" s="43">
        <f t="shared" si="1721"/>
        <v>0.54866952319999995</v>
      </c>
      <c r="MY591" s="67" t="s">
        <v>202</v>
      </c>
      <c r="MZ591" s="67" t="s">
        <v>202</v>
      </c>
      <c r="NA591" s="67" t="s">
        <v>202</v>
      </c>
      <c r="NB591" s="67" t="s">
        <v>202</v>
      </c>
      <c r="NC591" s="67" t="s">
        <v>202</v>
      </c>
      <c r="ND591" s="67" t="s">
        <v>202</v>
      </c>
      <c r="NE591" s="67" t="s">
        <v>202</v>
      </c>
      <c r="NF591" s="67" t="s">
        <v>202</v>
      </c>
      <c r="NG591" s="67" t="s">
        <v>202</v>
      </c>
      <c r="NH591" s="67" t="s">
        <v>202</v>
      </c>
      <c r="NI591" s="67" t="s">
        <v>202</v>
      </c>
      <c r="NJ591" s="67" t="s">
        <v>202</v>
      </c>
      <c r="NK591" s="67" t="s">
        <v>202</v>
      </c>
      <c r="NL591" s="67" t="s">
        <v>202</v>
      </c>
      <c r="NM591" s="67" t="s">
        <v>202</v>
      </c>
      <c r="NN591" s="43">
        <f>IF(NH590=0,0,(NT595-NT594)/NH590)</f>
        <v>1.0031076783999999</v>
      </c>
      <c r="NO591" s="43">
        <f t="shared" ref="NO591:NS591" si="1722">IF(NI590=0,0,(NU595-NU594)/NI590)</f>
        <v>1.0374744614</v>
      </c>
      <c r="NP591" s="43">
        <f t="shared" si="1722"/>
        <v>1.0802452558</v>
      </c>
      <c r="NQ591" s="43">
        <f t="shared" si="1722"/>
        <v>0.34574391599999998</v>
      </c>
      <c r="NR591" s="43">
        <f t="shared" si="1722"/>
        <v>0.37566719459999998</v>
      </c>
      <c r="NS591" s="43">
        <f t="shared" si="1722"/>
        <v>0.35266811079999999</v>
      </c>
      <c r="NT591" s="67" t="s">
        <v>202</v>
      </c>
      <c r="NU591" s="67" t="s">
        <v>202</v>
      </c>
      <c r="NV591" s="67" t="s">
        <v>202</v>
      </c>
      <c r="NW591" s="67" t="s">
        <v>202</v>
      </c>
      <c r="NX591" s="67" t="s">
        <v>202</v>
      </c>
      <c r="NY591" s="67" t="s">
        <v>202</v>
      </c>
      <c r="NZ591" s="67" t="s">
        <v>202</v>
      </c>
      <c r="OA591" s="67" t="s">
        <v>202</v>
      </c>
      <c r="OB591" s="67" t="s">
        <v>202</v>
      </c>
      <c r="OC591" s="67" t="s">
        <v>202</v>
      </c>
      <c r="OD591" s="67" t="s">
        <v>202</v>
      </c>
      <c r="OE591" s="67" t="s">
        <v>202</v>
      </c>
      <c r="OF591" s="67" t="s">
        <v>202</v>
      </c>
      <c r="OG591" s="67" t="s">
        <v>202</v>
      </c>
      <c r="OH591" s="67" t="s">
        <v>202</v>
      </c>
      <c r="OI591" s="43">
        <f>IF(OC590=0,0,(OO595-OO594)/OC590)</f>
        <v>1.0035774351</v>
      </c>
      <c r="OJ591" s="43">
        <f t="shared" ref="OJ591:ON591" si="1723">IF(OD590=0,0,(OP595-OP594)/OD590)</f>
        <v>1.0506905247</v>
      </c>
      <c r="OK591" s="43">
        <f t="shared" si="1723"/>
        <v>1.1033574314000001</v>
      </c>
      <c r="OL591" s="43">
        <f t="shared" si="1723"/>
        <v>0.60469166090000004</v>
      </c>
      <c r="OM591" s="43">
        <f t="shared" si="1723"/>
        <v>0.55081567509999996</v>
      </c>
      <c r="ON591" s="43">
        <f t="shared" si="1723"/>
        <v>0.52158115949999995</v>
      </c>
      <c r="OO591" s="67" t="s">
        <v>202</v>
      </c>
      <c r="OP591" s="67" t="s">
        <v>202</v>
      </c>
      <c r="OQ591" s="67" t="s">
        <v>202</v>
      </c>
      <c r="OR591" s="67" t="s">
        <v>202</v>
      </c>
      <c r="OS591" s="67" t="s">
        <v>202</v>
      </c>
      <c r="OT591" s="67" t="s">
        <v>202</v>
      </c>
      <c r="OU591" s="67" t="s">
        <v>202</v>
      </c>
      <c r="OV591" s="67" t="s">
        <v>202</v>
      </c>
      <c r="OW591" s="67" t="s">
        <v>202</v>
      </c>
      <c r="OX591" s="67" t="s">
        <v>202</v>
      </c>
      <c r="OY591" s="67" t="s">
        <v>202</v>
      </c>
      <c r="OZ591" s="67" t="s">
        <v>202</v>
      </c>
      <c r="PA591" s="67" t="s">
        <v>202</v>
      </c>
      <c r="PB591" s="67" t="s">
        <v>202</v>
      </c>
      <c r="PC591" s="67" t="s">
        <v>202</v>
      </c>
      <c r="PD591" s="43">
        <f>IF(OX590=0,0,(PJ595-PJ594)/OX590)</f>
        <v>1.0034973259</v>
      </c>
      <c r="PE591" s="43">
        <f t="shared" ref="PE591:PI591" si="1724">IF(OY590=0,0,(PK595-PK594)/OY590)</f>
        <v>1.0443036913999999</v>
      </c>
      <c r="PF591" s="43">
        <f t="shared" si="1724"/>
        <v>1.0921399412999999</v>
      </c>
      <c r="PG591" s="43">
        <f t="shared" si="1724"/>
        <v>0.47936116280000002</v>
      </c>
      <c r="PH591" s="43">
        <f t="shared" si="1724"/>
        <v>0.43059961159999999</v>
      </c>
      <c r="PI591" s="43">
        <f t="shared" si="1724"/>
        <v>0.40899916780000001</v>
      </c>
      <c r="PJ591" s="67" t="s">
        <v>202</v>
      </c>
      <c r="PK591" s="67" t="s">
        <v>202</v>
      </c>
      <c r="PL591" s="67" t="s">
        <v>202</v>
      </c>
      <c r="PM591" s="67" t="s">
        <v>202</v>
      </c>
      <c r="PN591" s="67" t="s">
        <v>202</v>
      </c>
      <c r="PO591" s="67" t="s">
        <v>202</v>
      </c>
      <c r="PP591" s="67" t="s">
        <v>202</v>
      </c>
      <c r="PQ591" s="67" t="s">
        <v>202</v>
      </c>
      <c r="PR591" s="67" t="s">
        <v>202</v>
      </c>
      <c r="PS591" s="67" t="s">
        <v>202</v>
      </c>
      <c r="PT591" s="67" t="s">
        <v>202</v>
      </c>
      <c r="PU591" s="67" t="s">
        <v>202</v>
      </c>
      <c r="PV591" s="67" t="s">
        <v>202</v>
      </c>
      <c r="PW591" s="67" t="s">
        <v>202</v>
      </c>
      <c r="PX591" s="67" t="s">
        <v>202</v>
      </c>
      <c r="PY591" s="43">
        <f>IF(PS590=0,0,(QE595-QE594)/PS590)</f>
        <v>1.0039832983000001</v>
      </c>
      <c r="PZ591" s="43">
        <f t="shared" ref="PZ591:QD591" si="1725">IF(PT590=0,0,(QF595-QF594)/PT590)</f>
        <v>1.0515276912</v>
      </c>
      <c r="QA591" s="43">
        <f t="shared" si="1725"/>
        <v>1.1047978869999999</v>
      </c>
      <c r="QB591" s="43">
        <f t="shared" si="1725"/>
        <v>0.54725712650000002</v>
      </c>
      <c r="QC591" s="43">
        <f t="shared" si="1725"/>
        <v>0.49595046269999998</v>
      </c>
      <c r="QD591" s="43">
        <f t="shared" si="1725"/>
        <v>0.46903579909999998</v>
      </c>
      <c r="QE591" s="67" t="s">
        <v>202</v>
      </c>
      <c r="QF591" s="67" t="s">
        <v>202</v>
      </c>
      <c r="QG591" s="67" t="s">
        <v>202</v>
      </c>
      <c r="QH591" s="67" t="s">
        <v>202</v>
      </c>
      <c r="QI591" s="67" t="s">
        <v>202</v>
      </c>
      <c r="QJ591" s="67" t="s">
        <v>202</v>
      </c>
      <c r="QK591" s="67" t="s">
        <v>202</v>
      </c>
      <c r="QL591" s="67" t="s">
        <v>202</v>
      </c>
      <c r="QM591" s="67" t="s">
        <v>202</v>
      </c>
      <c r="QN591" s="67" t="s">
        <v>202</v>
      </c>
      <c r="QO591" s="67" t="s">
        <v>202</v>
      </c>
      <c r="QP591" s="67" t="s">
        <v>202</v>
      </c>
      <c r="QQ591" s="67" t="s">
        <v>202</v>
      </c>
      <c r="QR591" s="67" t="s">
        <v>202</v>
      </c>
      <c r="QS591" s="67" t="s">
        <v>202</v>
      </c>
      <c r="QT591" s="43">
        <f>IF(QN590=0,0,(QZ595-QZ594)/QN590)</f>
        <v>1.0032862187</v>
      </c>
      <c r="QU591" s="43">
        <f t="shared" ref="QU591:QY591" si="1726">IF(QO590=0,0,(RA595-RA594)/QO590)</f>
        <v>1.0420072646</v>
      </c>
      <c r="QV591" s="43">
        <f t="shared" si="1726"/>
        <v>1.0881673903</v>
      </c>
      <c r="QW591" s="43">
        <f t="shared" si="1726"/>
        <v>0.47230935270000002</v>
      </c>
      <c r="QX591" s="43">
        <f t="shared" si="1726"/>
        <v>0.4627989227</v>
      </c>
      <c r="QY591" s="43">
        <f t="shared" si="1726"/>
        <v>0.43090781750000001</v>
      </c>
      <c r="QZ591" s="67" t="s">
        <v>202</v>
      </c>
      <c r="RA591" s="67" t="s">
        <v>202</v>
      </c>
      <c r="RB591" s="67" t="s">
        <v>202</v>
      </c>
      <c r="RC591" s="67" t="s">
        <v>202</v>
      </c>
      <c r="RD591" s="67" t="s">
        <v>202</v>
      </c>
      <c r="RE591" s="67" t="s">
        <v>202</v>
      </c>
      <c r="RF591" s="67" t="s">
        <v>202</v>
      </c>
      <c r="RG591" s="67" t="s">
        <v>202</v>
      </c>
      <c r="RH591" s="67" t="s">
        <v>202</v>
      </c>
      <c r="RI591" s="67" t="s">
        <v>202</v>
      </c>
      <c r="RJ591" s="67" t="s">
        <v>202</v>
      </c>
      <c r="RK591" s="67" t="s">
        <v>202</v>
      </c>
      <c r="RL591" s="67" t="s">
        <v>202</v>
      </c>
      <c r="RM591" s="67" t="s">
        <v>202</v>
      </c>
      <c r="RN591" s="67" t="s">
        <v>202</v>
      </c>
      <c r="RO591" s="43">
        <f>IF(RI590=0,0,(RU595-RU594)/RI590)</f>
        <v>1.0033271041</v>
      </c>
      <c r="RP591" s="43">
        <f t="shared" ref="RP591:RT591" si="1727">IF(RJ590=0,0,(RV595-RV594)/RJ590)</f>
        <v>1.0464288317999999</v>
      </c>
      <c r="RQ591" s="43">
        <f t="shared" si="1727"/>
        <v>1.0958943649999999</v>
      </c>
      <c r="RR591" s="43">
        <f t="shared" si="1727"/>
        <v>0.3222382144</v>
      </c>
      <c r="RS591" s="43">
        <f t="shared" si="1727"/>
        <v>0.34228702989999998</v>
      </c>
      <c r="RT591" s="43">
        <f t="shared" si="1727"/>
        <v>0.31816665760000001</v>
      </c>
      <c r="RU591" s="67" t="s">
        <v>202</v>
      </c>
      <c r="RV591" s="67" t="s">
        <v>202</v>
      </c>
      <c r="RW591" s="67" t="s">
        <v>202</v>
      </c>
      <c r="RX591" s="67" t="s">
        <v>202</v>
      </c>
      <c r="RY591" s="67" t="s">
        <v>202</v>
      </c>
      <c r="RZ591" s="67" t="s">
        <v>202</v>
      </c>
      <c r="SA591" s="67" t="s">
        <v>202</v>
      </c>
      <c r="SB591" s="67" t="s">
        <v>202</v>
      </c>
      <c r="SC591" s="67" t="s">
        <v>202</v>
      </c>
      <c r="SD591" s="67" t="s">
        <v>202</v>
      </c>
      <c r="SE591" s="67" t="s">
        <v>202</v>
      </c>
      <c r="SF591" s="67" t="s">
        <v>202</v>
      </c>
      <c r="SG591" s="67" t="s">
        <v>202</v>
      </c>
      <c r="SH591" s="67" t="s">
        <v>202</v>
      </c>
      <c r="SI591" s="67" t="s">
        <v>202</v>
      </c>
      <c r="SJ591" s="43">
        <f>IF(SD590=0,0,(SP595-SP594)/SD590)</f>
        <v>1.0445241451</v>
      </c>
      <c r="SK591" s="43">
        <f t="shared" ref="SK591:SO591" si="1728">IF(SE590=0,0,(SQ595-SQ594)/SE590)</f>
        <v>1.0306787674</v>
      </c>
      <c r="SL591" s="43">
        <f t="shared" si="1728"/>
        <v>1.0683240995000001</v>
      </c>
      <c r="SM591" s="43">
        <f t="shared" si="1728"/>
        <v>0.49720671039999997</v>
      </c>
      <c r="SN591" s="43">
        <f t="shared" si="1728"/>
        <v>0.42171920660000001</v>
      </c>
      <c r="SO591" s="43">
        <f t="shared" si="1728"/>
        <v>0.39539046999999999</v>
      </c>
      <c r="SP591" s="67" t="s">
        <v>202</v>
      </c>
      <c r="SQ591" s="67" t="s">
        <v>202</v>
      </c>
      <c r="SR591" s="67" t="s">
        <v>202</v>
      </c>
      <c r="SS591" s="67" t="s">
        <v>202</v>
      </c>
      <c r="ST591" s="67" t="s">
        <v>202</v>
      </c>
      <c r="SU591" s="67" t="s">
        <v>202</v>
      </c>
      <c r="SV591" s="67" t="s">
        <v>202</v>
      </c>
      <c r="SW591" s="67" t="s">
        <v>202</v>
      </c>
      <c r="SX591" s="67" t="s">
        <v>202</v>
      </c>
      <c r="SY591" s="67" t="s">
        <v>202</v>
      </c>
      <c r="SZ591" s="67" t="s">
        <v>202</v>
      </c>
      <c r="TA591" s="67" t="s">
        <v>202</v>
      </c>
      <c r="TB591" s="67" t="s">
        <v>202</v>
      </c>
      <c r="TC591" s="67" t="s">
        <v>202</v>
      </c>
      <c r="TD591" s="67" t="s">
        <v>202</v>
      </c>
      <c r="TE591" s="43">
        <f>IF(SY590=0,0,(TK595-TK594)/SY590)</f>
        <v>1.0733455064999999</v>
      </c>
      <c r="TF591" s="43">
        <f t="shared" ref="TF591:TJ591" si="1729">IF(SZ590=0,0,(TL595-TL594)/SZ590)</f>
        <v>1.0513854237</v>
      </c>
      <c r="TG591" s="43">
        <f t="shared" si="1729"/>
        <v>1.1045617231</v>
      </c>
      <c r="TH591" s="43">
        <f t="shared" si="1729"/>
        <v>0.53169708589999998</v>
      </c>
      <c r="TI591" s="43">
        <f t="shared" si="1729"/>
        <v>0.44668051549999999</v>
      </c>
      <c r="TJ591" s="43">
        <f t="shared" si="1729"/>
        <v>0.42275686369999999</v>
      </c>
      <c r="TK591" s="67" t="s">
        <v>202</v>
      </c>
      <c r="TL591" s="67" t="s">
        <v>202</v>
      </c>
      <c r="TM591" s="67" t="s">
        <v>202</v>
      </c>
      <c r="TN591" s="67" t="s">
        <v>202</v>
      </c>
      <c r="TO591" s="67" t="s">
        <v>202</v>
      </c>
      <c r="TP591" s="67" t="s">
        <v>202</v>
      </c>
      <c r="TQ591" s="67" t="s">
        <v>202</v>
      </c>
      <c r="TR591" s="67" t="s">
        <v>202</v>
      </c>
      <c r="TS591" s="67" t="s">
        <v>202</v>
      </c>
      <c r="TT591" s="67" t="s">
        <v>202</v>
      </c>
      <c r="TU591" s="67" t="s">
        <v>202</v>
      </c>
      <c r="TV591" s="67" t="s">
        <v>202</v>
      </c>
      <c r="TW591" s="67" t="s">
        <v>202</v>
      </c>
      <c r="TX591" s="67" t="s">
        <v>202</v>
      </c>
      <c r="TY591" s="67" t="s">
        <v>202</v>
      </c>
      <c r="TZ591" s="43">
        <f>IF(TT590=0,0,(UF595-UF594)/TT590)</f>
        <v>1.0786883703000001</v>
      </c>
      <c r="UA591" s="43">
        <f t="shared" ref="UA591:UE591" si="1730">IF(TU590=0,0,(UG595-UG594)/TU590)</f>
        <v>1.046441438</v>
      </c>
      <c r="UB591" s="43">
        <f t="shared" si="1730"/>
        <v>1.0959275234000001</v>
      </c>
      <c r="UC591" s="43">
        <f t="shared" si="1730"/>
        <v>0.54579297969999996</v>
      </c>
      <c r="UD591" s="43">
        <f t="shared" si="1730"/>
        <v>0.47308107529999999</v>
      </c>
      <c r="UE591" s="43">
        <f t="shared" si="1730"/>
        <v>0.44313291490000001</v>
      </c>
      <c r="UF591" s="67" t="s">
        <v>202</v>
      </c>
      <c r="UG591" s="67" t="s">
        <v>202</v>
      </c>
      <c r="UH591" s="67" t="s">
        <v>202</v>
      </c>
      <c r="UI591" s="67" t="s">
        <v>202</v>
      </c>
      <c r="UJ591" s="67" t="s">
        <v>202</v>
      </c>
      <c r="UK591" s="67" t="s">
        <v>202</v>
      </c>
      <c r="UL591" s="67" t="s">
        <v>202</v>
      </c>
      <c r="UM591" s="67" t="s">
        <v>202</v>
      </c>
      <c r="UN591" s="67" t="s">
        <v>202</v>
      </c>
      <c r="UO591" s="67" t="s">
        <v>202</v>
      </c>
      <c r="UP591" s="67" t="s">
        <v>202</v>
      </c>
      <c r="UQ591" s="67" t="s">
        <v>202</v>
      </c>
      <c r="UR591" s="67" t="s">
        <v>202</v>
      </c>
      <c r="US591" s="67" t="s">
        <v>202</v>
      </c>
      <c r="UT591" s="67" t="s">
        <v>202</v>
      </c>
      <c r="UU591" s="43">
        <f>IF(UO590=0,0,(VA595-VA594)/UO590)</f>
        <v>1.0470591021</v>
      </c>
      <c r="UV591" s="43">
        <f t="shared" ref="UV591:UZ591" si="1731">IF(UP590=0,0,(VB595-VB594)/UP590)</f>
        <v>1.0503489157000001</v>
      </c>
      <c r="UW591" s="43">
        <f t="shared" si="1731"/>
        <v>1.1027409232000001</v>
      </c>
      <c r="UX591" s="43">
        <f t="shared" si="1731"/>
        <v>0.52236608510000004</v>
      </c>
      <c r="UY591" s="43">
        <f t="shared" si="1731"/>
        <v>0.46825627250000001</v>
      </c>
      <c r="UZ591" s="43">
        <f t="shared" si="1731"/>
        <v>0.43463172900000002</v>
      </c>
      <c r="VA591" s="67" t="s">
        <v>202</v>
      </c>
      <c r="VB591" s="67" t="s">
        <v>202</v>
      </c>
      <c r="VC591" s="67" t="s">
        <v>202</v>
      </c>
      <c r="VD591" s="67" t="s">
        <v>202</v>
      </c>
      <c r="VE591" s="67" t="s">
        <v>202</v>
      </c>
      <c r="VF591" s="67" t="s">
        <v>202</v>
      </c>
      <c r="VG591" s="67" t="s">
        <v>202</v>
      </c>
      <c r="VH591" s="67" t="s">
        <v>202</v>
      </c>
      <c r="VI591" s="67" t="s">
        <v>202</v>
      </c>
      <c r="VJ591" s="67" t="s">
        <v>202</v>
      </c>
      <c r="VK591" s="67" t="s">
        <v>202</v>
      </c>
      <c r="VL591" s="67" t="s">
        <v>202</v>
      </c>
      <c r="VM591" s="67" t="s">
        <v>202</v>
      </c>
      <c r="VN591" s="67" t="s">
        <v>202</v>
      </c>
      <c r="VO591" s="67" t="s">
        <v>202</v>
      </c>
      <c r="VP591" s="43">
        <f>IF(VJ590=0,0,(VV595-VV594)/VJ590)</f>
        <v>0</v>
      </c>
      <c r="VQ591" s="43">
        <f t="shared" ref="VQ591:VU591" si="1732">IF(VK590=0,0,(VW595-VW594)/VK590)</f>
        <v>0</v>
      </c>
      <c r="VR591" s="43">
        <f t="shared" si="1732"/>
        <v>0</v>
      </c>
      <c r="VS591" s="43">
        <f t="shared" si="1732"/>
        <v>0</v>
      </c>
      <c r="VT591" s="43">
        <f t="shared" si="1732"/>
        <v>0</v>
      </c>
      <c r="VU591" s="43">
        <f t="shared" si="1732"/>
        <v>0</v>
      </c>
      <c r="VV591" s="67" t="s">
        <v>202</v>
      </c>
      <c r="VW591" s="67" t="s">
        <v>202</v>
      </c>
      <c r="VX591" s="67" t="s">
        <v>202</v>
      </c>
      <c r="VY591" s="67" t="s">
        <v>202</v>
      </c>
      <c r="VZ591" s="67" t="s">
        <v>202</v>
      </c>
      <c r="WA591" s="67" t="s">
        <v>202</v>
      </c>
      <c r="WB591" s="67" t="s">
        <v>202</v>
      </c>
      <c r="WC591" s="67" t="s">
        <v>202</v>
      </c>
      <c r="WD591" s="67" t="s">
        <v>202</v>
      </c>
      <c r="WE591" s="67" t="s">
        <v>202</v>
      </c>
      <c r="WF591" s="67" t="s">
        <v>202</v>
      </c>
      <c r="WG591" s="67" t="s">
        <v>202</v>
      </c>
      <c r="WH591" s="67" t="s">
        <v>202</v>
      </c>
      <c r="WI591" s="67" t="s">
        <v>202</v>
      </c>
      <c r="WJ591" s="67" t="s">
        <v>202</v>
      </c>
      <c r="WK591" s="43">
        <f>IF(WE590=0,0,(WQ595-WQ594)/WE590)</f>
        <v>1.0031877777</v>
      </c>
      <c r="WL591" s="43">
        <f t="shared" ref="WL591:WP591" si="1733">IF(WF590=0,0,(WR595-WR594)/WF590)</f>
        <v>1.0405100374</v>
      </c>
      <c r="WM591" s="43">
        <f t="shared" si="1733"/>
        <v>1.0855395414</v>
      </c>
      <c r="WN591" s="43">
        <f t="shared" si="1733"/>
        <v>0.43071315160000001</v>
      </c>
      <c r="WO591" s="43">
        <f t="shared" si="1733"/>
        <v>0.38065338430000001</v>
      </c>
      <c r="WP591" s="43">
        <f t="shared" si="1733"/>
        <v>0.36073598229999998</v>
      </c>
      <c r="WQ591" s="67" t="s">
        <v>202</v>
      </c>
      <c r="WR591" s="67" t="s">
        <v>202</v>
      </c>
      <c r="WS591" s="67" t="s">
        <v>202</v>
      </c>
      <c r="WT591" s="67" t="s">
        <v>202</v>
      </c>
      <c r="WU591" s="67" t="s">
        <v>202</v>
      </c>
      <c r="WV591" s="67" t="s">
        <v>202</v>
      </c>
      <c r="WW591" s="67" t="s">
        <v>202</v>
      </c>
      <c r="WX591" s="67" t="s">
        <v>202</v>
      </c>
      <c r="WY591" s="67" t="s">
        <v>202</v>
      </c>
      <c r="WZ591" s="67" t="s">
        <v>202</v>
      </c>
      <c r="XA591" s="67" t="s">
        <v>202</v>
      </c>
      <c r="XB591" s="67" t="s">
        <v>202</v>
      </c>
      <c r="XC591" s="67" t="s">
        <v>202</v>
      </c>
      <c r="XD591" s="67" t="s">
        <v>202</v>
      </c>
      <c r="XE591" s="67" t="s">
        <v>202</v>
      </c>
      <c r="XF591" s="43">
        <f>IF(WZ590=0,0,(XL595-XL594)/WZ590)</f>
        <v>1.0615989003999999</v>
      </c>
      <c r="XG591" s="43">
        <f t="shared" ref="XG591:XK591" si="1734">IF(XA590=0,0,(XM595-XM594)/XA590)</f>
        <v>1.041647126</v>
      </c>
      <c r="XH591" s="43">
        <f t="shared" si="1734"/>
        <v>1.0875216620999999</v>
      </c>
      <c r="XI591" s="43">
        <f t="shared" si="1734"/>
        <v>0.40025136319999999</v>
      </c>
      <c r="XJ591" s="43">
        <f t="shared" si="1734"/>
        <v>0.37035893749999999</v>
      </c>
      <c r="XK591" s="43">
        <f t="shared" si="1734"/>
        <v>0.34772064819999998</v>
      </c>
      <c r="XL591" s="67" t="s">
        <v>202</v>
      </c>
      <c r="XM591" s="67" t="s">
        <v>202</v>
      </c>
      <c r="XN591" s="67" t="s">
        <v>202</v>
      </c>
      <c r="XO591" s="67" t="s">
        <v>202</v>
      </c>
      <c r="XP591" s="67" t="s">
        <v>202</v>
      </c>
      <c r="XQ591" s="67" t="s">
        <v>202</v>
      </c>
      <c r="XR591" s="67" t="s">
        <v>202</v>
      </c>
      <c r="XS591" s="67" t="s">
        <v>202</v>
      </c>
      <c r="XT591" s="67" t="s">
        <v>202</v>
      </c>
      <c r="XU591" s="67" t="s">
        <v>202</v>
      </c>
      <c r="XV591" s="67" t="s">
        <v>202</v>
      </c>
      <c r="XW591" s="67" t="s">
        <v>202</v>
      </c>
      <c r="XX591" s="67" t="s">
        <v>202</v>
      </c>
      <c r="XY591" s="67" t="s">
        <v>202</v>
      </c>
      <c r="XZ591" s="67" t="s">
        <v>202</v>
      </c>
      <c r="YA591" s="43">
        <f>IF(XU590=0,0,(YG595-YG594)/XU590)</f>
        <v>1.0030558701000001</v>
      </c>
      <c r="YB591" s="43">
        <f t="shared" ref="YB591:YF591" si="1735">IF(XV590=0,0,(YH595-YH594)/XV590)</f>
        <v>1.0371206149000001</v>
      </c>
      <c r="YC591" s="43">
        <f t="shared" si="1735"/>
        <v>1.0796205191999999</v>
      </c>
      <c r="YD591" s="43">
        <f t="shared" si="1735"/>
        <v>0.34977076839999999</v>
      </c>
      <c r="YE591" s="43">
        <f t="shared" si="1735"/>
        <v>0.33675333010000003</v>
      </c>
      <c r="YF591" s="43">
        <f t="shared" si="1735"/>
        <v>0.31599813869999999</v>
      </c>
      <c r="YG591" s="67" t="s">
        <v>202</v>
      </c>
      <c r="YH591" s="67" t="s">
        <v>202</v>
      </c>
      <c r="YI591" s="67" t="s">
        <v>202</v>
      </c>
      <c r="YJ591" s="67" t="s">
        <v>202</v>
      </c>
      <c r="YK591" s="67" t="s">
        <v>202</v>
      </c>
      <c r="YL591" s="67" t="s">
        <v>202</v>
      </c>
      <c r="YM591" s="67" t="s">
        <v>202</v>
      </c>
      <c r="YN591" s="67" t="s">
        <v>202</v>
      </c>
      <c r="YO591" s="67" t="s">
        <v>202</v>
      </c>
      <c r="YP591" s="67" t="s">
        <v>202</v>
      </c>
      <c r="YQ591" s="67" t="s">
        <v>202</v>
      </c>
      <c r="YR591" s="67" t="s">
        <v>202</v>
      </c>
      <c r="YS591" s="67" t="s">
        <v>202</v>
      </c>
      <c r="YT591" s="67" t="s">
        <v>202</v>
      </c>
      <c r="YU591" s="67" t="s">
        <v>202</v>
      </c>
      <c r="YV591" s="43">
        <f>IF(YP590=0,0,(ZB595-ZB594)/YP590)</f>
        <v>1.0030655336000001</v>
      </c>
      <c r="YW591" s="43">
        <f t="shared" ref="YW591:ZA591" si="1736">IF(YQ590=0,0,(ZC595-ZC594)/YQ590)</f>
        <v>1.0343723118000001</v>
      </c>
      <c r="YX591" s="43">
        <f t="shared" si="1736"/>
        <v>1.0748081781000001</v>
      </c>
      <c r="YY591" s="43">
        <f t="shared" si="1736"/>
        <v>0.43272617349999998</v>
      </c>
      <c r="YZ591" s="43">
        <f t="shared" si="1736"/>
        <v>0.39188785300000001</v>
      </c>
      <c r="ZA591" s="43">
        <f t="shared" si="1736"/>
        <v>0.36602473670000002</v>
      </c>
      <c r="ZB591" s="67" t="s">
        <v>202</v>
      </c>
      <c r="ZC591" s="67" t="s">
        <v>202</v>
      </c>
      <c r="ZD591" s="67" t="s">
        <v>202</v>
      </c>
      <c r="ZE591" s="67" t="s">
        <v>202</v>
      </c>
      <c r="ZF591" s="67" t="s">
        <v>202</v>
      </c>
      <c r="ZG591" s="67" t="s">
        <v>202</v>
      </c>
      <c r="ZH591" s="67" t="s">
        <v>202</v>
      </c>
      <c r="ZI591" s="67" t="s">
        <v>202</v>
      </c>
      <c r="ZJ591" s="67" t="s">
        <v>202</v>
      </c>
      <c r="ZK591" s="67" t="s">
        <v>202</v>
      </c>
      <c r="ZL591" s="67" t="s">
        <v>202</v>
      </c>
      <c r="ZM591" s="67" t="s">
        <v>202</v>
      </c>
      <c r="ZN591" s="67" t="s">
        <v>202</v>
      </c>
      <c r="ZO591" s="67" t="s">
        <v>202</v>
      </c>
      <c r="ZP591" s="67" t="s">
        <v>202</v>
      </c>
      <c r="ZQ591" s="43">
        <f>IF(ZK590=0,0,(ZW595-ZW594)/ZK590)</f>
        <v>1.3109551084</v>
      </c>
      <c r="ZR591" s="43">
        <f t="shared" ref="ZR591:ZV591" si="1737">IF(ZL590=0,0,(ZX595-ZX594)/ZL590)</f>
        <v>1.0322734494000001</v>
      </c>
      <c r="ZS591" s="43">
        <f t="shared" si="1737"/>
        <v>1.0711345254</v>
      </c>
      <c r="ZT591" s="43">
        <f t="shared" si="1737"/>
        <v>0.60977268880000002</v>
      </c>
      <c r="ZU591" s="43">
        <f t="shared" si="1737"/>
        <v>0.34437037250000002</v>
      </c>
      <c r="ZV591" s="43">
        <f t="shared" si="1737"/>
        <v>0.32104038260000001</v>
      </c>
      <c r="ZW591" s="67" t="s">
        <v>202</v>
      </c>
      <c r="ZX591" s="67" t="s">
        <v>202</v>
      </c>
      <c r="ZY591" s="67" t="s">
        <v>202</v>
      </c>
      <c r="ZZ591" s="67" t="s">
        <v>202</v>
      </c>
      <c r="AAA591" s="67" t="s">
        <v>202</v>
      </c>
      <c r="AAB591" s="67" t="s">
        <v>202</v>
      </c>
      <c r="AAC591" s="67" t="s">
        <v>202</v>
      </c>
      <c r="AAD591" s="67" t="s">
        <v>202</v>
      </c>
      <c r="AAE591" s="67" t="s">
        <v>202</v>
      </c>
      <c r="AAF591" s="67" t="s">
        <v>202</v>
      </c>
      <c r="AAG591" s="67" t="s">
        <v>202</v>
      </c>
      <c r="AAH591" s="67" t="s">
        <v>202</v>
      </c>
      <c r="AAI591" s="67" t="s">
        <v>202</v>
      </c>
      <c r="AAJ591" s="67" t="s">
        <v>202</v>
      </c>
      <c r="AAK591" s="67" t="s">
        <v>202</v>
      </c>
      <c r="AAL591" s="43">
        <f>IF(AAF590=0,0,(AAR595-AAR594)/AAF590)</f>
        <v>1.0036462231000001</v>
      </c>
      <c r="AAM591" s="43">
        <f t="shared" ref="AAM591:AAQ591" si="1738">IF(AAG590=0,0,(AAS595-AAS594)/AAG590)</f>
        <v>1.0505011353</v>
      </c>
      <c r="AAN591" s="43">
        <f t="shared" si="1738"/>
        <v>1.1030062271000001</v>
      </c>
      <c r="AAO591" s="43">
        <f t="shared" si="1738"/>
        <v>0.48901830549999997</v>
      </c>
      <c r="AAP591" s="43">
        <f t="shared" si="1738"/>
        <v>0.46946409459999999</v>
      </c>
      <c r="AAQ591" s="43">
        <f t="shared" si="1738"/>
        <v>0.43942675520000002</v>
      </c>
      <c r="AAR591" s="67" t="s">
        <v>202</v>
      </c>
      <c r="AAS591" s="67" t="s">
        <v>202</v>
      </c>
      <c r="AAT591" s="67" t="s">
        <v>202</v>
      </c>
      <c r="AAU591" s="67" t="s">
        <v>202</v>
      </c>
      <c r="AAV591" s="67" t="s">
        <v>202</v>
      </c>
      <c r="AAW591" s="67" t="s">
        <v>202</v>
      </c>
      <c r="AAX591" s="67" t="s">
        <v>202</v>
      </c>
      <c r="AAY591" s="67" t="s">
        <v>202</v>
      </c>
      <c r="AAZ591" s="67" t="s">
        <v>202</v>
      </c>
      <c r="ABA591" s="67" t="s">
        <v>202</v>
      </c>
      <c r="ABB591" s="67" t="s">
        <v>202</v>
      </c>
      <c r="ABC591" s="67" t="s">
        <v>202</v>
      </c>
      <c r="ABD591" s="67" t="s">
        <v>202</v>
      </c>
      <c r="ABE591" s="67" t="s">
        <v>202</v>
      </c>
      <c r="ABF591" s="67" t="s">
        <v>202</v>
      </c>
      <c r="ABG591" s="43">
        <f>IF(ABA590=0,0,(ABM595-ABM594)/ABA590)</f>
        <v>1.003192563</v>
      </c>
      <c r="ABH591" s="43">
        <f t="shared" ref="ABH591:ABL591" si="1739">IF(ABB590=0,0,(ABN595-ABN594)/ABB590)</f>
        <v>1.0387657400000001</v>
      </c>
      <c r="ABI591" s="43">
        <f t="shared" si="1739"/>
        <v>1.0824891456000001</v>
      </c>
      <c r="ABJ591" s="43">
        <f t="shared" si="1739"/>
        <v>0.33013503700000002</v>
      </c>
      <c r="ABK591" s="43">
        <f t="shared" si="1739"/>
        <v>0.29080539090000002</v>
      </c>
      <c r="ABL591" s="43">
        <f t="shared" si="1739"/>
        <v>0.26988641390000001</v>
      </c>
      <c r="ABM591" s="67" t="s">
        <v>202</v>
      </c>
      <c r="ABN591" s="67" t="s">
        <v>202</v>
      </c>
      <c r="ABO591" s="67" t="s">
        <v>202</v>
      </c>
      <c r="ABP591" s="67" t="s">
        <v>202</v>
      </c>
      <c r="ABQ591" s="67" t="s">
        <v>202</v>
      </c>
      <c r="ABR591" s="67" t="s">
        <v>202</v>
      </c>
      <c r="ABS591" s="67" t="s">
        <v>202</v>
      </c>
      <c r="ABT591" s="67" t="s">
        <v>202</v>
      </c>
      <c r="ABU591" s="67" t="s">
        <v>202</v>
      </c>
      <c r="ABV591" s="67" t="s">
        <v>202</v>
      </c>
      <c r="ABW591" s="67" t="s">
        <v>202</v>
      </c>
      <c r="ABX591" s="67" t="s">
        <v>202</v>
      </c>
      <c r="ABY591" s="67" t="s">
        <v>202</v>
      </c>
      <c r="ABZ591" s="67" t="s">
        <v>202</v>
      </c>
      <c r="ACA591" s="67" t="s">
        <v>202</v>
      </c>
      <c r="ACB591" s="43">
        <f>IF(ABV590=0,0,(ACH595-ACH594)/ABV590)</f>
        <v>1.0024968452</v>
      </c>
      <c r="ACC591" s="43">
        <f t="shared" ref="ACC591:ACG591" si="1740">IF(ABW590=0,0,(ACI595-ACI594)/ABW590)</f>
        <v>1.0239959503</v>
      </c>
      <c r="ACD591" s="43">
        <f t="shared" si="1740"/>
        <v>1.0566415724</v>
      </c>
      <c r="ACE591" s="43">
        <f t="shared" si="1740"/>
        <v>0.37839926909999999</v>
      </c>
      <c r="ACF591" s="43">
        <f t="shared" si="1740"/>
        <v>0.3480414141</v>
      </c>
      <c r="ACG591" s="43">
        <f t="shared" si="1740"/>
        <v>0.32913417859999999</v>
      </c>
      <c r="ACH591" s="67" t="s">
        <v>202</v>
      </c>
      <c r="ACI591" s="67" t="s">
        <v>202</v>
      </c>
      <c r="ACJ591" s="67" t="s">
        <v>202</v>
      </c>
      <c r="ACK591" s="67" t="s">
        <v>202</v>
      </c>
      <c r="ACL591" s="67" t="s">
        <v>202</v>
      </c>
      <c r="ACM591" s="67" t="s">
        <v>202</v>
      </c>
      <c r="ACN591" s="67" t="s">
        <v>202</v>
      </c>
      <c r="ACO591" s="67" t="s">
        <v>202</v>
      </c>
      <c r="ACP591" s="67" t="s">
        <v>202</v>
      </c>
      <c r="ACQ591" s="67" t="s">
        <v>202</v>
      </c>
      <c r="ACR591" s="67" t="s">
        <v>202</v>
      </c>
      <c r="ACS591" s="67" t="s">
        <v>202</v>
      </c>
      <c r="ACT591" s="67" t="s">
        <v>202</v>
      </c>
      <c r="ACU591" s="67" t="s">
        <v>202</v>
      </c>
      <c r="ACV591" s="67" t="s">
        <v>202</v>
      </c>
      <c r="ACW591" s="43">
        <f>IF(ACQ590=0,0,(ADC595-ADC594)/ACQ590)</f>
        <v>1.0030055622</v>
      </c>
      <c r="ACX591" s="43">
        <f t="shared" ref="ACX591:ADB591" si="1741">IF(ACR590=0,0,(ADD595-ADD594)/ACR590)</f>
        <v>1.0360513792999999</v>
      </c>
      <c r="ACY591" s="43">
        <f t="shared" si="1741"/>
        <v>1.0777556503000001</v>
      </c>
      <c r="ACZ591" s="43">
        <f t="shared" si="1741"/>
        <v>0.4077167652</v>
      </c>
      <c r="ADA591" s="43">
        <f t="shared" si="1741"/>
        <v>0.37861198569999999</v>
      </c>
      <c r="ADB591" s="43">
        <f t="shared" si="1741"/>
        <v>0.35721224070000002</v>
      </c>
      <c r="ADC591" s="67" t="s">
        <v>202</v>
      </c>
      <c r="ADD591" s="67" t="s">
        <v>202</v>
      </c>
      <c r="ADE591" s="67" t="s">
        <v>202</v>
      </c>
      <c r="ADF591" s="67" t="s">
        <v>202</v>
      </c>
      <c r="ADG591" s="67" t="s">
        <v>202</v>
      </c>
      <c r="ADH591" s="67" t="s">
        <v>202</v>
      </c>
      <c r="ADI591" s="67" t="s">
        <v>202</v>
      </c>
      <c r="ADJ591" s="67" t="s">
        <v>202</v>
      </c>
      <c r="ADK591" s="67" t="s">
        <v>202</v>
      </c>
      <c r="ADL591" s="67" t="s">
        <v>202</v>
      </c>
      <c r="ADM591" s="67" t="s">
        <v>202</v>
      </c>
      <c r="ADN591" s="67" t="s">
        <v>202</v>
      </c>
      <c r="ADO591" s="67" t="s">
        <v>202</v>
      </c>
      <c r="ADP591" s="67" t="s">
        <v>202</v>
      </c>
      <c r="ADQ591" s="67" t="s">
        <v>202</v>
      </c>
      <c r="ADR591" s="43">
        <f>IF(ADL590=0,0,(ADX595-ADX594)/ADL590)</f>
        <v>0.87265630049999998</v>
      </c>
      <c r="ADS591" s="43">
        <f t="shared" ref="ADS591:ADW591" si="1742">IF(ADM590=0,0,(ADY595-ADY594)/ADM590)</f>
        <v>1.0451938696</v>
      </c>
      <c r="ADT591" s="43">
        <f t="shared" si="1742"/>
        <v>1.0937314371</v>
      </c>
      <c r="ADU591" s="43">
        <f t="shared" si="1742"/>
        <v>0.3356186162</v>
      </c>
      <c r="ADV591" s="43">
        <f t="shared" si="1742"/>
        <v>0.34641544460000001</v>
      </c>
      <c r="ADW591" s="43">
        <f t="shared" si="1742"/>
        <v>0.32377850759999999</v>
      </c>
      <c r="ADX591" s="67" t="s">
        <v>202</v>
      </c>
      <c r="ADY591" s="67" t="s">
        <v>202</v>
      </c>
      <c r="ADZ591" s="67" t="s">
        <v>202</v>
      </c>
      <c r="AEA591" s="67" t="s">
        <v>202</v>
      </c>
      <c r="AEB591" s="67" t="s">
        <v>202</v>
      </c>
      <c r="AEC591" s="67" t="s">
        <v>202</v>
      </c>
      <c r="AED591" s="67" t="s">
        <v>202</v>
      </c>
      <c r="AEE591" s="67" t="s">
        <v>202</v>
      </c>
      <c r="AEF591" s="67" t="s">
        <v>202</v>
      </c>
      <c r="AEG591" s="67" t="s">
        <v>202</v>
      </c>
      <c r="AEH591" s="67" t="s">
        <v>202</v>
      </c>
      <c r="AEI591" s="67" t="s">
        <v>202</v>
      </c>
      <c r="AEJ591" s="67" t="s">
        <v>202</v>
      </c>
      <c r="AEK591" s="67" t="s">
        <v>202</v>
      </c>
      <c r="AEL591" s="67" t="s">
        <v>202</v>
      </c>
      <c r="AEM591" s="43">
        <f>IF(AEG590=0,0,(AES595-AES594)/AEG590)</f>
        <v>0.93530822970000005</v>
      </c>
      <c r="AEN591" s="43">
        <f t="shared" ref="AEN591:AER591" si="1743">IF(AEH590=0,0,(AET595-AET594)/AEH590)</f>
        <v>1.0360812420000001</v>
      </c>
      <c r="AEO591" s="43">
        <f t="shared" si="1743"/>
        <v>1.0777696961000001</v>
      </c>
      <c r="AEP591" s="43">
        <f t="shared" si="1743"/>
        <v>0.41794272640000002</v>
      </c>
      <c r="AEQ591" s="43">
        <f t="shared" si="1743"/>
        <v>0.40881649120000002</v>
      </c>
      <c r="AER591" s="43">
        <f t="shared" si="1743"/>
        <v>0.38623791899999999</v>
      </c>
      <c r="AES591" s="67" t="s">
        <v>202</v>
      </c>
      <c r="AET591" s="67" t="s">
        <v>202</v>
      </c>
      <c r="AEU591" s="67" t="s">
        <v>202</v>
      </c>
      <c r="AEV591" s="67" t="s">
        <v>202</v>
      </c>
      <c r="AEW591" s="67" t="s">
        <v>202</v>
      </c>
      <c r="AEX591" s="67" t="s">
        <v>202</v>
      </c>
      <c r="AEY591" s="67" t="s">
        <v>202</v>
      </c>
      <c r="AEZ591" s="67" t="s">
        <v>202</v>
      </c>
      <c r="AFA591" s="67" t="s">
        <v>202</v>
      </c>
      <c r="AFB591" s="67" t="s">
        <v>202</v>
      </c>
      <c r="AFC591" s="67" t="s">
        <v>202</v>
      </c>
      <c r="AFD591" s="67" t="s">
        <v>202</v>
      </c>
      <c r="AFE591" s="67" t="s">
        <v>202</v>
      </c>
      <c r="AFF591" s="67" t="s">
        <v>202</v>
      </c>
      <c r="AFG591" s="67" t="s">
        <v>202</v>
      </c>
      <c r="AFH591" s="43">
        <f>IF(AFB590=0,0,(AFN595-AFN594)/AFB590)</f>
        <v>1.0036165357</v>
      </c>
      <c r="AFI591" s="43">
        <f t="shared" ref="AFI591:AFM591" si="1744">IF(AFC590=0,0,(AFO595-AFO594)/AFC590)</f>
        <v>1.0466597416000001</v>
      </c>
      <c r="AFJ591" s="43">
        <f t="shared" si="1744"/>
        <v>1.0963226918</v>
      </c>
      <c r="AFK591" s="43">
        <f t="shared" si="1744"/>
        <v>0.46477211439999999</v>
      </c>
      <c r="AFL591" s="43">
        <f t="shared" si="1744"/>
        <v>0.42488073050000003</v>
      </c>
      <c r="AFM591" s="43">
        <f t="shared" si="1744"/>
        <v>0.40062285209999998</v>
      </c>
      <c r="AFN591" s="67" t="s">
        <v>202</v>
      </c>
      <c r="AFO591" s="67" t="s">
        <v>202</v>
      </c>
      <c r="AFP591" s="67" t="s">
        <v>202</v>
      </c>
      <c r="AFQ591" s="67" t="s">
        <v>202</v>
      </c>
      <c r="AFR591" s="67" t="s">
        <v>202</v>
      </c>
      <c r="AFS591" s="67" t="s">
        <v>202</v>
      </c>
      <c r="AFT591" s="67" t="s">
        <v>202</v>
      </c>
      <c r="AFU591" s="67" t="s">
        <v>202</v>
      </c>
      <c r="AFV591" s="67" t="s">
        <v>202</v>
      </c>
      <c r="AFW591" s="67" t="s">
        <v>202</v>
      </c>
      <c r="AFX591" s="67" t="s">
        <v>202</v>
      </c>
      <c r="AFY591" s="67" t="s">
        <v>202</v>
      </c>
      <c r="AFZ591" s="67" t="s">
        <v>202</v>
      </c>
      <c r="AGA591" s="67" t="s">
        <v>202</v>
      </c>
      <c r="AGB591" s="67" t="s">
        <v>202</v>
      </c>
      <c r="AGC591" s="43">
        <f>IF(AFW590=0,0,(AGI595-AGI594)/AFW590)</f>
        <v>1.0030146040000001</v>
      </c>
      <c r="AGD591" s="43">
        <f t="shared" ref="AGD591:AGH591" si="1745">IF(AFX590=0,0,(AGJ595-AGJ594)/AFX590)</f>
        <v>1.0344066413999999</v>
      </c>
      <c r="AGE591" s="43">
        <f t="shared" si="1745"/>
        <v>1.0748683148</v>
      </c>
      <c r="AGF591" s="43">
        <f>IF(AFZ590=0,0,(AGL595-AGL594)/AFZ590)</f>
        <v>0.49119699729999999</v>
      </c>
      <c r="AGG591" s="43">
        <f>IF(AGA590=0,0,(AGM595-AGM594)/AGA590)</f>
        <v>0.43792099750000002</v>
      </c>
      <c r="AGH591" s="43">
        <f t="shared" si="1745"/>
        <v>0.41321678369999998</v>
      </c>
      <c r="AGI591" s="67" t="s">
        <v>202</v>
      </c>
      <c r="AGJ591" s="67" t="s">
        <v>202</v>
      </c>
      <c r="AGK591" s="67" t="s">
        <v>202</v>
      </c>
      <c r="AGL591" s="67" t="s">
        <v>202</v>
      </c>
      <c r="AGM591" s="67" t="s">
        <v>202</v>
      </c>
      <c r="AGN591" s="67" t="s">
        <v>202</v>
      </c>
      <c r="AGO591" s="67" t="s">
        <v>202</v>
      </c>
      <c r="AGP591" s="67" t="s">
        <v>202</v>
      </c>
      <c r="AGQ591" s="67" t="s">
        <v>202</v>
      </c>
      <c r="AGR591" s="67" t="s">
        <v>202</v>
      </c>
      <c r="AGS591" s="67" t="s">
        <v>202</v>
      </c>
      <c r="AGT591" s="67" t="s">
        <v>202</v>
      </c>
      <c r="AGU591" s="67" t="s">
        <v>202</v>
      </c>
      <c r="AGV591" s="67" t="s">
        <v>202</v>
      </c>
      <c r="AGW591" s="67" t="s">
        <v>202</v>
      </c>
      <c r="AGX591" s="43">
        <f>IF(AGR590=0,0,(AHD595-AHD594)/AGR590)</f>
        <v>1.0031448510000001</v>
      </c>
      <c r="AGY591" s="43">
        <f t="shared" ref="AGY591:AHC591" si="1746">IF(AGS590=0,0,(AHE595-AHE594)/AGS590)</f>
        <v>1.0367235047000001</v>
      </c>
      <c r="AGZ591" s="43">
        <f t="shared" si="1746"/>
        <v>1.0789069073999999</v>
      </c>
      <c r="AHA591" s="43">
        <f t="shared" si="1746"/>
        <v>0.73681608460000003</v>
      </c>
      <c r="AHB591" s="43">
        <f t="shared" si="1746"/>
        <v>0.65291029840000003</v>
      </c>
      <c r="AHC591" s="43">
        <f t="shared" si="1746"/>
        <v>0.61481297999999995</v>
      </c>
      <c r="AHD591" s="67" t="s">
        <v>202</v>
      </c>
      <c r="AHE591" s="67" t="s">
        <v>202</v>
      </c>
      <c r="AHF591" s="67" t="s">
        <v>202</v>
      </c>
      <c r="AHG591" s="67" t="s">
        <v>202</v>
      </c>
      <c r="AHH591" s="67" t="s">
        <v>202</v>
      </c>
      <c r="AHI591" s="67" t="s">
        <v>202</v>
      </c>
      <c r="AHJ591" s="67" t="s">
        <v>202</v>
      </c>
      <c r="AHK591" s="67" t="s">
        <v>202</v>
      </c>
      <c r="AHL591" s="67" t="s">
        <v>202</v>
      </c>
      <c r="AHM591" s="67" t="s">
        <v>202</v>
      </c>
      <c r="AHN591" s="67" t="s">
        <v>202</v>
      </c>
      <c r="AHO591" s="67" t="s">
        <v>202</v>
      </c>
      <c r="AHP591" s="67" t="s">
        <v>202</v>
      </c>
      <c r="AHQ591" s="67" t="s">
        <v>202</v>
      </c>
      <c r="AHR591" s="67" t="s">
        <v>202</v>
      </c>
      <c r="AHS591" s="43">
        <f>IF(AHM590=0,0,(AHY595-AHY594)/AHM590)</f>
        <v>1.0035166659999999</v>
      </c>
      <c r="AHT591" s="43">
        <f t="shared" ref="AHT591:AHX591" si="1747">IF(AHN590=0,0,(AHZ595-AHZ594)/AHN590)</f>
        <v>1.0452359401</v>
      </c>
      <c r="AHU591" s="43">
        <f t="shared" si="1747"/>
        <v>1.0938214834</v>
      </c>
      <c r="AHV591" s="43">
        <f t="shared" si="1747"/>
        <v>0.45281332639999999</v>
      </c>
      <c r="AHW591" s="43">
        <f t="shared" si="1747"/>
        <v>0.40183661189999997</v>
      </c>
      <c r="AHX591" s="43">
        <f t="shared" si="1747"/>
        <v>0.37709693859999999</v>
      </c>
      <c r="AHY591" s="67" t="s">
        <v>202</v>
      </c>
      <c r="AHZ591" s="67" t="s">
        <v>202</v>
      </c>
      <c r="AIA591" s="67" t="s">
        <v>202</v>
      </c>
      <c r="AIB591" s="67" t="s">
        <v>202</v>
      </c>
      <c r="AIC591" s="67" t="s">
        <v>202</v>
      </c>
      <c r="AID591" s="67" t="s">
        <v>202</v>
      </c>
      <c r="AIE591" s="67" t="s">
        <v>202</v>
      </c>
      <c r="AIF591" s="67" t="s">
        <v>202</v>
      </c>
      <c r="AIG591" s="67" t="s">
        <v>202</v>
      </c>
      <c r="AIH591" s="67" t="s">
        <v>202</v>
      </c>
      <c r="AII591" s="67" t="s">
        <v>202</v>
      </c>
      <c r="AIJ591" s="67" t="s">
        <v>202</v>
      </c>
      <c r="AIK591" s="67" t="s">
        <v>202</v>
      </c>
      <c r="AIL591" s="67" t="s">
        <v>202</v>
      </c>
      <c r="AIM591" s="67" t="s">
        <v>202</v>
      </c>
      <c r="AIN591" s="43">
        <f>IF(AIH590=0,0,(AIT595-AIT594)/AIH590)</f>
        <v>0</v>
      </c>
      <c r="AIO591" s="43">
        <f t="shared" ref="AIO591:AIS591" si="1748">IF(AII590=0,0,(AIU595-AIU594)/AII590)</f>
        <v>0</v>
      </c>
      <c r="AIP591" s="43">
        <f t="shared" si="1748"/>
        <v>0</v>
      </c>
      <c r="AIQ591" s="43">
        <f t="shared" si="1748"/>
        <v>0</v>
      </c>
      <c r="AIR591" s="43">
        <f t="shared" si="1748"/>
        <v>0</v>
      </c>
      <c r="AIS591" s="43">
        <f t="shared" si="1748"/>
        <v>0</v>
      </c>
      <c r="AIT591" s="67" t="s">
        <v>202</v>
      </c>
      <c r="AIU591" s="67" t="s">
        <v>202</v>
      </c>
      <c r="AIV591" s="67" t="s">
        <v>202</v>
      </c>
      <c r="AIW591" s="67" t="s">
        <v>202</v>
      </c>
      <c r="AIX591" s="67" t="s">
        <v>202</v>
      </c>
      <c r="AIY591" s="67" t="s">
        <v>202</v>
      </c>
      <c r="AIZ591" s="67" t="s">
        <v>202</v>
      </c>
      <c r="AJA591" s="67" t="s">
        <v>202</v>
      </c>
      <c r="AJB591" s="67" t="s">
        <v>202</v>
      </c>
      <c r="AJC591" s="67" t="s">
        <v>202</v>
      </c>
      <c r="AJD591" s="67" t="s">
        <v>202</v>
      </c>
      <c r="AJE591" s="67" t="s">
        <v>202</v>
      </c>
      <c r="AJF591" s="67" t="s">
        <v>202</v>
      </c>
      <c r="AJG591" s="67" t="s">
        <v>202</v>
      </c>
      <c r="AJH591" s="67" t="s">
        <v>202</v>
      </c>
      <c r="AJI591" s="43">
        <f>IF(AJC590=0,0,(AJO595-AJO594)/AJC590)</f>
        <v>1.0028674948</v>
      </c>
      <c r="AJJ591" s="43">
        <f t="shared" ref="AJJ591:AJN591" si="1749">IF(AJD590=0,0,(AJP595-AJP594)/AJD590)</f>
        <v>1.0359448410000001</v>
      </c>
      <c r="AJK591" s="43">
        <f t="shared" si="1749"/>
        <v>1.0775878809999999</v>
      </c>
      <c r="AJL591" s="43">
        <f t="shared" si="1749"/>
        <v>0.44585836089999997</v>
      </c>
      <c r="AJM591" s="43">
        <f t="shared" si="1749"/>
        <v>0.41443767459999997</v>
      </c>
      <c r="AJN591" s="43">
        <f t="shared" si="1749"/>
        <v>0.3915310843</v>
      </c>
      <c r="AJO591" s="67" t="s">
        <v>202</v>
      </c>
      <c r="AJP591" s="67" t="s">
        <v>202</v>
      </c>
      <c r="AJQ591" s="67" t="s">
        <v>202</v>
      </c>
      <c r="AJR591" s="67" t="s">
        <v>202</v>
      </c>
      <c r="AJS591" s="67" t="s">
        <v>202</v>
      </c>
      <c r="AJT591" s="67" t="s">
        <v>202</v>
      </c>
      <c r="AJU591" s="67" t="s">
        <v>202</v>
      </c>
      <c r="AJV591" s="67" t="s">
        <v>202</v>
      </c>
      <c r="AJW591" s="67" t="s">
        <v>202</v>
      </c>
      <c r="AJX591" s="67" t="s">
        <v>202</v>
      </c>
      <c r="AJY591" s="67" t="s">
        <v>202</v>
      </c>
      <c r="AJZ591" s="67" t="s">
        <v>202</v>
      </c>
      <c r="AKA591" s="67" t="s">
        <v>202</v>
      </c>
      <c r="AKB591" s="67" t="s">
        <v>202</v>
      </c>
      <c r="AKC591" s="67" t="s">
        <v>202</v>
      </c>
      <c r="AKD591" s="43">
        <f>IF(AJX590=0,0,(AKJ595-AKJ594)/AJX590)</f>
        <v>1.0034032461</v>
      </c>
      <c r="AKE591" s="43">
        <f t="shared" ref="AKE591:AKI591" si="1750">IF(AJY590=0,0,(AKK595-AKK594)/AJY590)</f>
        <v>1.0421581456</v>
      </c>
      <c r="AKF591" s="43">
        <f t="shared" si="1750"/>
        <v>1.0884388171999999</v>
      </c>
      <c r="AKG591" s="43">
        <f t="shared" si="1750"/>
        <v>0.45467987360000001</v>
      </c>
      <c r="AKH591" s="43">
        <f t="shared" si="1750"/>
        <v>0.40529540250000001</v>
      </c>
      <c r="AKI591" s="43">
        <f t="shared" si="1750"/>
        <v>0.38271030540000001</v>
      </c>
      <c r="AKJ591" s="67" t="s">
        <v>202</v>
      </c>
      <c r="AKK591" s="67" t="s">
        <v>202</v>
      </c>
      <c r="AKL591" s="67" t="s">
        <v>202</v>
      </c>
      <c r="AKM591" s="67" t="s">
        <v>202</v>
      </c>
      <c r="AKN591" s="67" t="s">
        <v>202</v>
      </c>
      <c r="AKO591" s="67" t="s">
        <v>202</v>
      </c>
      <c r="AKP591" s="67" t="s">
        <v>202</v>
      </c>
      <c r="AKQ591" s="67" t="s">
        <v>202</v>
      </c>
      <c r="AKR591" s="67" t="s">
        <v>202</v>
      </c>
      <c r="AKS591" s="67" t="s">
        <v>202</v>
      </c>
      <c r="AKT591" s="67" t="s">
        <v>202</v>
      </c>
      <c r="AKU591" s="67" t="s">
        <v>202</v>
      </c>
      <c r="AKV591" s="67" t="s">
        <v>202</v>
      </c>
      <c r="AKW591" s="67" t="s">
        <v>202</v>
      </c>
      <c r="AKX591" s="67" t="s">
        <v>202</v>
      </c>
      <c r="AKY591" s="43">
        <f>IF(AKS590=0,0,(ALE595-ALE594)/AKS590)</f>
        <v>1.0030890031999999</v>
      </c>
      <c r="AKZ591" s="43">
        <f t="shared" ref="AKZ591:ALD591" si="1751">IF(AKT590=0,0,(ALF595-ALF594)/AKT590)</f>
        <v>1.0380452202999999</v>
      </c>
      <c r="ALA591" s="43">
        <f t="shared" si="1751"/>
        <v>1.0812293923</v>
      </c>
      <c r="ALB591" s="43">
        <f t="shared" si="1751"/>
        <v>0.4846418401</v>
      </c>
      <c r="ALC591" s="43">
        <f t="shared" si="1751"/>
        <v>0.4282998784</v>
      </c>
      <c r="ALD591" s="43">
        <f t="shared" si="1751"/>
        <v>0.39939742290000002</v>
      </c>
      <c r="ALE591" s="67" t="s">
        <v>202</v>
      </c>
      <c r="ALF591" s="67" t="s">
        <v>202</v>
      </c>
      <c r="ALG591" s="67" t="s">
        <v>202</v>
      </c>
      <c r="ALH591" s="67" t="s">
        <v>202</v>
      </c>
      <c r="ALI591" s="67" t="s">
        <v>202</v>
      </c>
      <c r="ALJ591" s="67" t="s">
        <v>202</v>
      </c>
      <c r="ALK591" s="67" t="s">
        <v>202</v>
      </c>
      <c r="ALL591" s="67" t="s">
        <v>202</v>
      </c>
      <c r="ALM591" s="67" t="s">
        <v>202</v>
      </c>
      <c r="ALN591" s="67" t="s">
        <v>202</v>
      </c>
      <c r="ALO591" s="67" t="s">
        <v>202</v>
      </c>
      <c r="ALP591" s="67" t="s">
        <v>202</v>
      </c>
      <c r="ALQ591" s="67" t="s">
        <v>202</v>
      </c>
      <c r="ALR591" s="67" t="s">
        <v>202</v>
      </c>
      <c r="ALS591" s="67" t="s">
        <v>202</v>
      </c>
      <c r="ALT591" s="43">
        <f>IF(ALN590=0,0,(ALZ595-ALZ594)/ALN590)</f>
        <v>1.147843011</v>
      </c>
      <c r="ALU591" s="43">
        <f t="shared" ref="ALU591:ALY591" si="1752">IF(ALO590=0,0,(AMA595-AMA594)/ALO590)</f>
        <v>1.048883867</v>
      </c>
      <c r="ALV591" s="43">
        <f t="shared" si="1752"/>
        <v>1.1001773158999999</v>
      </c>
      <c r="ALW591" s="43">
        <f t="shared" si="1752"/>
        <v>0.55599608639999998</v>
      </c>
      <c r="ALX591" s="43">
        <f t="shared" si="1752"/>
        <v>0.46180430150000001</v>
      </c>
      <c r="ALY591" s="43">
        <f t="shared" si="1752"/>
        <v>0.43006204590000002</v>
      </c>
      <c r="ALZ591" s="67" t="s">
        <v>202</v>
      </c>
      <c r="AMA591" s="67" t="s">
        <v>202</v>
      </c>
      <c r="AMB591" s="67" t="s">
        <v>202</v>
      </c>
      <c r="AMC591" s="67" t="s">
        <v>202</v>
      </c>
      <c r="AMD591" s="67" t="s">
        <v>202</v>
      </c>
      <c r="AME591" s="67" t="s">
        <v>202</v>
      </c>
      <c r="AMF591" s="67" t="s">
        <v>202</v>
      </c>
      <c r="AMG591" s="67" t="s">
        <v>202</v>
      </c>
      <c r="AMH591" s="67" t="s">
        <v>202</v>
      </c>
      <c r="AMI591" s="67" t="s">
        <v>202</v>
      </c>
      <c r="AMJ591" s="67" t="s">
        <v>202</v>
      </c>
      <c r="AMK591" s="67" t="s">
        <v>202</v>
      </c>
      <c r="AML591" s="67" t="s">
        <v>202</v>
      </c>
      <c r="AMM591" s="67" t="s">
        <v>202</v>
      </c>
      <c r="AMN591" s="67" t="s">
        <v>202</v>
      </c>
      <c r="AMO591" s="43">
        <f>IF(AMI590=0,0,(AMU595-AMU594)/AMI590)</f>
        <v>1.0038142439</v>
      </c>
      <c r="AMP591" s="43">
        <f t="shared" ref="AMP591:AMT591" si="1753">IF(AMJ590=0,0,(AMV595-AMV594)/AMJ590)</f>
        <v>1.0468630192999999</v>
      </c>
      <c r="AMQ591" s="43">
        <f t="shared" si="1753"/>
        <v>1.0966547766000001</v>
      </c>
      <c r="AMR591" s="43">
        <f t="shared" si="1753"/>
        <v>0.43940461530000002</v>
      </c>
      <c r="AMS591" s="43">
        <f t="shared" si="1753"/>
        <v>0.39026420519999999</v>
      </c>
      <c r="AMT591" s="43">
        <f t="shared" si="1753"/>
        <v>0.36449670099999998</v>
      </c>
      <c r="AMU591" s="67" t="s">
        <v>202</v>
      </c>
      <c r="AMV591" s="67" t="s">
        <v>202</v>
      </c>
      <c r="AMW591" s="67" t="s">
        <v>202</v>
      </c>
      <c r="AMX591" s="67" t="s">
        <v>202</v>
      </c>
      <c r="AMY591" s="67" t="s">
        <v>202</v>
      </c>
      <c r="AMZ591" s="67" t="s">
        <v>202</v>
      </c>
      <c r="ANA591" s="67" t="s">
        <v>202</v>
      </c>
      <c r="ANB591" s="67" t="s">
        <v>202</v>
      </c>
      <c r="ANC591" s="67" t="s">
        <v>202</v>
      </c>
      <c r="AND591" s="67" t="s">
        <v>202</v>
      </c>
      <c r="ANE591" s="67" t="s">
        <v>202</v>
      </c>
      <c r="ANF591" s="67" t="s">
        <v>202</v>
      </c>
      <c r="ANG591" s="67" t="s">
        <v>202</v>
      </c>
      <c r="ANH591" s="67" t="s">
        <v>202</v>
      </c>
      <c r="ANI591" s="67" t="s">
        <v>202</v>
      </c>
      <c r="ANJ591" s="43">
        <f>IF(AND590=0,0,(ANP595-ANP594)/AND590)</f>
        <v>1.1196240618</v>
      </c>
      <c r="ANK591" s="43">
        <f t="shared" ref="ANK591:ANO591" si="1754">IF(ANE590=0,0,(ANQ595-ANQ594)/ANE590)</f>
        <v>1.0796663871000001</v>
      </c>
      <c r="ANL591" s="43">
        <f t="shared" si="1754"/>
        <v>1.1540208296000001</v>
      </c>
      <c r="ANM591" s="43">
        <f t="shared" si="1754"/>
        <v>0.77631881459999996</v>
      </c>
      <c r="ANN591" s="43">
        <f t="shared" si="1754"/>
        <v>1.0066432677999999</v>
      </c>
      <c r="ANO591" s="43">
        <f t="shared" si="1754"/>
        <v>0.96749219549999999</v>
      </c>
      <c r="ANP591" s="67" t="s">
        <v>202</v>
      </c>
      <c r="ANQ591" s="67" t="s">
        <v>202</v>
      </c>
      <c r="ANR591" s="67" t="s">
        <v>202</v>
      </c>
      <c r="ANS591" s="67" t="s">
        <v>202</v>
      </c>
      <c r="ANT591" s="67" t="s">
        <v>202</v>
      </c>
      <c r="ANU591" s="67" t="s">
        <v>202</v>
      </c>
      <c r="ANV591" s="67" t="s">
        <v>202</v>
      </c>
      <c r="ANW591" s="67" t="s">
        <v>202</v>
      </c>
      <c r="ANX591" s="67" t="s">
        <v>202</v>
      </c>
      <c r="ANY591" s="67" t="s">
        <v>202</v>
      </c>
      <c r="ANZ591" s="67" t="s">
        <v>202</v>
      </c>
      <c r="AOA591" s="67" t="s">
        <v>202</v>
      </c>
      <c r="AOB591" s="67" t="s">
        <v>202</v>
      </c>
      <c r="AOC591" s="67" t="s">
        <v>202</v>
      </c>
      <c r="AOD591" s="67" t="s">
        <v>202</v>
      </c>
      <c r="AOE591" s="43">
        <f>IF(ANY590=0,0,(AOK595-AOK594)/ANY590)</f>
        <v>1.0037790841000001</v>
      </c>
      <c r="AOF591" s="43">
        <f t="shared" ref="AOF591:AOJ591" si="1755">IF(ANZ590=0,0,(AOL595-AOL594)/ANZ590)</f>
        <v>1.0543546105999999</v>
      </c>
      <c r="AOG591" s="43">
        <f t="shared" si="1755"/>
        <v>1.1097399147</v>
      </c>
      <c r="AOH591" s="43">
        <f t="shared" si="1755"/>
        <v>0.36175247989999998</v>
      </c>
      <c r="AOI591" s="43">
        <f t="shared" si="1755"/>
        <v>0.40174549279999999</v>
      </c>
      <c r="AOJ591" s="43">
        <f t="shared" si="1755"/>
        <v>0.37567993659999999</v>
      </c>
      <c r="AOK591" s="67" t="s">
        <v>202</v>
      </c>
      <c r="AOL591" s="67" t="s">
        <v>202</v>
      </c>
      <c r="AOM591" s="67" t="s">
        <v>202</v>
      </c>
      <c r="AON591" s="67" t="s">
        <v>202</v>
      </c>
      <c r="AOO591" s="67" t="s">
        <v>202</v>
      </c>
      <c r="AOP591" s="67" t="s">
        <v>202</v>
      </c>
      <c r="AOQ591" s="67" t="s">
        <v>202</v>
      </c>
      <c r="AOR591" s="67" t="s">
        <v>202</v>
      </c>
      <c r="AOS591" s="67" t="s">
        <v>202</v>
      </c>
      <c r="AOT591" s="67" t="s">
        <v>202</v>
      </c>
      <c r="AOU591" s="67" t="s">
        <v>202</v>
      </c>
      <c r="AOV591" s="67" t="s">
        <v>202</v>
      </c>
      <c r="AOW591" s="67" t="s">
        <v>202</v>
      </c>
      <c r="AOX591" s="67" t="s">
        <v>202</v>
      </c>
      <c r="AOY591" s="67" t="s">
        <v>202</v>
      </c>
      <c r="AOZ591" s="43">
        <f>IF(AOT590=0,0,(APF595-APF594)/AOT590)</f>
        <v>1.0037067497000001</v>
      </c>
      <c r="APA591" s="43">
        <f t="shared" ref="APA591:APE591" si="1756">IF(AOU590=0,0,(APG595-APG594)/AOU590)</f>
        <v>1.0451445964999999</v>
      </c>
      <c r="APB591" s="43">
        <f t="shared" si="1756"/>
        <v>1.0936584311999999</v>
      </c>
      <c r="APC591" s="43">
        <f t="shared" si="1756"/>
        <v>0.52528255800000001</v>
      </c>
      <c r="APD591" s="43">
        <f t="shared" si="1756"/>
        <v>0.45075398049999998</v>
      </c>
      <c r="APE591" s="43">
        <f t="shared" si="1756"/>
        <v>0.41780225100000001</v>
      </c>
      <c r="APF591" s="67" t="s">
        <v>202</v>
      </c>
      <c r="APG591" s="67" t="s">
        <v>202</v>
      </c>
      <c r="APH591" s="67" t="s">
        <v>202</v>
      </c>
      <c r="API591" s="67" t="s">
        <v>202</v>
      </c>
      <c r="APJ591" s="67" t="s">
        <v>202</v>
      </c>
      <c r="APK591" s="67" t="s">
        <v>202</v>
      </c>
      <c r="APL591" s="67" t="s">
        <v>202</v>
      </c>
      <c r="APM591" s="67" t="s">
        <v>202</v>
      </c>
      <c r="APN591" s="67" t="s">
        <v>202</v>
      </c>
      <c r="APO591" s="67" t="s">
        <v>202</v>
      </c>
      <c r="APP591" s="67" t="s">
        <v>202</v>
      </c>
      <c r="APQ591" s="67" t="s">
        <v>202</v>
      </c>
      <c r="APR591" s="67" t="s">
        <v>202</v>
      </c>
      <c r="APS591" s="67" t="s">
        <v>202</v>
      </c>
      <c r="APT591" s="67" t="s">
        <v>202</v>
      </c>
      <c r="APU591" s="43">
        <f>IF(APO590=0,0,(AQA595-AQA594)/APO590)</f>
        <v>1.0032795262</v>
      </c>
      <c r="APV591" s="43">
        <f t="shared" ref="APV591:APZ591" si="1757">IF(APP590=0,0,(AQB595-AQB594)/APP590)</f>
        <v>1.0376139414000001</v>
      </c>
      <c r="APW591" s="43">
        <f t="shared" si="1757"/>
        <v>1.0804853237000001</v>
      </c>
      <c r="APX591" s="43">
        <f t="shared" si="1757"/>
        <v>0.45937279120000002</v>
      </c>
      <c r="APY591" s="43">
        <f t="shared" si="1757"/>
        <v>0.4040140834</v>
      </c>
      <c r="APZ591" s="43">
        <f t="shared" si="1757"/>
        <v>0.377899131</v>
      </c>
      <c r="AQA591" s="67" t="s">
        <v>202</v>
      </c>
      <c r="AQB591" s="67" t="s">
        <v>202</v>
      </c>
      <c r="AQC591" s="67" t="s">
        <v>202</v>
      </c>
      <c r="AQD591" s="67" t="s">
        <v>202</v>
      </c>
      <c r="AQE591" s="67" t="s">
        <v>202</v>
      </c>
      <c r="AQF591" s="67" t="s">
        <v>202</v>
      </c>
      <c r="AQG591" s="67" t="s">
        <v>202</v>
      </c>
      <c r="AQH591" s="67" t="s">
        <v>202</v>
      </c>
      <c r="AQI591" s="67" t="s">
        <v>202</v>
      </c>
      <c r="AQJ591" s="67" t="s">
        <v>202</v>
      </c>
      <c r="AQK591" s="67" t="s">
        <v>202</v>
      </c>
      <c r="AQL591" s="67" t="s">
        <v>202</v>
      </c>
      <c r="AQM591" s="67" t="s">
        <v>202</v>
      </c>
      <c r="AQN591" s="67" t="s">
        <v>202</v>
      </c>
      <c r="AQO591" s="67" t="s">
        <v>202</v>
      </c>
      <c r="AQP591" s="43">
        <f>IF(AQJ590=0,0,(AQV595-AQV594)/AQJ590)</f>
        <v>1.0039248726000001</v>
      </c>
      <c r="AQQ591" s="43">
        <f t="shared" ref="AQQ591:AQU591" si="1758">IF(AQK590=0,0,(AQW595-AQW594)/AQK590)</f>
        <v>1.0519290832999999</v>
      </c>
      <c r="AQR591" s="43">
        <f t="shared" si="1758"/>
        <v>1.1054927003999999</v>
      </c>
      <c r="AQS591" s="43">
        <f t="shared" si="1758"/>
        <v>0.3685865552</v>
      </c>
      <c r="AQT591" s="43">
        <f t="shared" si="1758"/>
        <v>0.37870912350000002</v>
      </c>
      <c r="AQU591" s="43">
        <f t="shared" si="1758"/>
        <v>0.35747592080000001</v>
      </c>
      <c r="AQV591" s="67" t="s">
        <v>202</v>
      </c>
      <c r="AQW591" s="67" t="s">
        <v>202</v>
      </c>
      <c r="AQX591" s="67" t="s">
        <v>202</v>
      </c>
      <c r="AQY591" s="67" t="s">
        <v>202</v>
      </c>
      <c r="AQZ591" s="67" t="s">
        <v>202</v>
      </c>
      <c r="ARA591" s="67" t="s">
        <v>202</v>
      </c>
      <c r="ARB591" s="67" t="s">
        <v>202</v>
      </c>
      <c r="ARC591" s="67" t="s">
        <v>202</v>
      </c>
      <c r="ARD591" s="67" t="s">
        <v>202</v>
      </c>
      <c r="ARE591" s="67" t="s">
        <v>202</v>
      </c>
      <c r="ARF591" s="67" t="s">
        <v>202</v>
      </c>
      <c r="ARG591" s="67" t="s">
        <v>202</v>
      </c>
      <c r="ARH591" s="67" t="s">
        <v>202</v>
      </c>
      <c r="ARI591" s="67" t="s">
        <v>202</v>
      </c>
      <c r="ARJ591" s="67" t="s">
        <v>202</v>
      </c>
      <c r="ARK591" s="43">
        <f>IF(ARE590=0,0,(ARQ595-ARQ594)/ARE590)</f>
        <v>1.113652093</v>
      </c>
      <c r="ARL591" s="43">
        <f t="shared" ref="ARL591:ARP591" si="1759">IF(ARF590=0,0,(ARR595-ARR594)/ARF590)</f>
        <v>1.0339197514</v>
      </c>
      <c r="ARM591" s="43">
        <f t="shared" si="1759"/>
        <v>1.0740362349999999</v>
      </c>
      <c r="ARN591" s="43">
        <f t="shared" si="1759"/>
        <v>0.50936482189999999</v>
      </c>
      <c r="ARO591" s="43">
        <f t="shared" si="1759"/>
        <v>0.3692854908</v>
      </c>
      <c r="ARP591" s="43">
        <f t="shared" si="1759"/>
        <v>0.34407240119999999</v>
      </c>
      <c r="ARQ591" s="67" t="s">
        <v>202</v>
      </c>
      <c r="ARR591" s="67" t="s">
        <v>202</v>
      </c>
      <c r="ARS591" s="67" t="s">
        <v>202</v>
      </c>
      <c r="ART591" s="67" t="s">
        <v>202</v>
      </c>
      <c r="ARU591" s="67" t="s">
        <v>202</v>
      </c>
      <c r="ARV591" s="67" t="s">
        <v>202</v>
      </c>
      <c r="ARW591" s="67" t="s">
        <v>202</v>
      </c>
      <c r="ARX591" s="67" t="s">
        <v>202</v>
      </c>
      <c r="ARY591" s="67" t="s">
        <v>202</v>
      </c>
      <c r="ARZ591" s="67" t="s">
        <v>202</v>
      </c>
      <c r="ASA591" s="67" t="s">
        <v>202</v>
      </c>
      <c r="ASB591" s="67" t="s">
        <v>202</v>
      </c>
      <c r="ASC591" s="67" t="s">
        <v>202</v>
      </c>
      <c r="ASD591" s="67" t="s">
        <v>202</v>
      </c>
      <c r="ASE591" s="67" t="s">
        <v>202</v>
      </c>
      <c r="ASF591" s="43">
        <f>IF(ARZ590=0,0,(ASL595-ASL594)/ARZ590)</f>
        <v>1.0031211432</v>
      </c>
      <c r="ASG591" s="43">
        <f t="shared" ref="ASG591:ASK591" si="1760">IF(ASA590=0,0,(ASM595-ASM594)/ASA590)</f>
        <v>1.0382265359</v>
      </c>
      <c r="ASH591" s="43">
        <f t="shared" si="1760"/>
        <v>1.0815551415</v>
      </c>
      <c r="ASI591" s="43">
        <f t="shared" si="1760"/>
        <v>0.3876870295</v>
      </c>
      <c r="ASJ591" s="43">
        <f t="shared" si="1760"/>
        <v>0.41749516199999998</v>
      </c>
      <c r="ASK591" s="43">
        <f t="shared" si="1760"/>
        <v>0.38592011739999998</v>
      </c>
      <c r="ASL591" s="67" t="s">
        <v>202</v>
      </c>
      <c r="ASM591" s="67" t="s">
        <v>202</v>
      </c>
      <c r="ASN591" s="67" t="s">
        <v>202</v>
      </c>
      <c r="ASO591" s="67" t="s">
        <v>202</v>
      </c>
      <c r="ASP591" s="67" t="s">
        <v>202</v>
      </c>
      <c r="ASQ591" s="67" t="s">
        <v>202</v>
      </c>
      <c r="ASR591" s="67" t="s">
        <v>202</v>
      </c>
      <c r="ASS591" s="67" t="s">
        <v>202</v>
      </c>
      <c r="AST591" s="67" t="s">
        <v>202</v>
      </c>
      <c r="ASU591" s="67" t="s">
        <v>202</v>
      </c>
      <c r="ASV591" s="67" t="s">
        <v>202</v>
      </c>
      <c r="ASW591" s="67" t="s">
        <v>202</v>
      </c>
      <c r="ASX591" s="67" t="s">
        <v>202</v>
      </c>
      <c r="ASY591" s="67" t="s">
        <v>202</v>
      </c>
      <c r="ASZ591" s="67" t="s">
        <v>202</v>
      </c>
      <c r="ATA591" s="43">
        <f>IF(ASU590=0,0,(ATG595-ATG594)/ASU590)</f>
        <v>1.0033489149999999</v>
      </c>
      <c r="ATB591" s="43">
        <f t="shared" ref="ATB591:ATF591" si="1761">IF(ASV590=0,0,(ATH595-ATH594)/ASV590)</f>
        <v>1.0414619397</v>
      </c>
      <c r="ATC591" s="43">
        <f t="shared" si="1761"/>
        <v>1.0872122472000001</v>
      </c>
      <c r="ATD591" s="43">
        <f t="shared" si="1761"/>
        <v>0.39972010769999999</v>
      </c>
      <c r="ATE591" s="43">
        <f t="shared" si="1761"/>
        <v>0.35644916760000001</v>
      </c>
      <c r="ATF591" s="43">
        <f t="shared" si="1761"/>
        <v>0.33276285760000002</v>
      </c>
      <c r="ATG591" s="67" t="s">
        <v>202</v>
      </c>
      <c r="ATH591" s="67" t="s">
        <v>202</v>
      </c>
      <c r="ATI591" s="67" t="s">
        <v>202</v>
      </c>
      <c r="ATJ591" s="67" t="s">
        <v>202</v>
      </c>
      <c r="ATK591" s="67" t="s">
        <v>202</v>
      </c>
      <c r="ATL591" s="67" t="s">
        <v>202</v>
      </c>
      <c r="ATM591" s="67" t="s">
        <v>202</v>
      </c>
      <c r="ATN591" s="67" t="s">
        <v>202</v>
      </c>
      <c r="ATO591" s="67" t="s">
        <v>202</v>
      </c>
      <c r="ATP591" s="67" t="s">
        <v>202</v>
      </c>
      <c r="ATQ591" s="67" t="s">
        <v>202</v>
      </c>
      <c r="ATR591" s="67" t="s">
        <v>202</v>
      </c>
      <c r="ATS591" s="67" t="s">
        <v>202</v>
      </c>
      <c r="ATT591" s="67" t="s">
        <v>202</v>
      </c>
      <c r="ATU591" s="67" t="s">
        <v>202</v>
      </c>
      <c r="ATV591" s="43">
        <f>IF(ATP590=0,0,(AUB595-AUB594)/ATP590)</f>
        <v>1.0033795392</v>
      </c>
      <c r="ATW591" s="43">
        <f t="shared" ref="ATW591:AUA591" si="1762">IF(ATQ590=0,0,(AUC595-AUC594)/ATQ590)</f>
        <v>1.0404289310999999</v>
      </c>
      <c r="ATX591" s="43">
        <f t="shared" si="1762"/>
        <v>1.0854099129999999</v>
      </c>
      <c r="ATY591" s="43">
        <f t="shared" si="1762"/>
        <v>0.42395663859999999</v>
      </c>
      <c r="ATZ591" s="43">
        <f t="shared" si="1762"/>
        <v>0.40373420469999999</v>
      </c>
      <c r="AUA591" s="43">
        <f t="shared" si="1762"/>
        <v>0.37330063559999999</v>
      </c>
      <c r="AUB591" s="67" t="s">
        <v>202</v>
      </c>
      <c r="AUC591" s="67" t="s">
        <v>202</v>
      </c>
      <c r="AUD591" s="67" t="s">
        <v>202</v>
      </c>
      <c r="AUE591" s="67" t="s">
        <v>202</v>
      </c>
      <c r="AUF591" s="67" t="s">
        <v>202</v>
      </c>
      <c r="AUG591" s="67" t="s">
        <v>202</v>
      </c>
      <c r="AUH591" s="67" t="s">
        <v>202</v>
      </c>
      <c r="AUI591" s="67" t="s">
        <v>202</v>
      </c>
      <c r="AUJ591" s="67" t="s">
        <v>202</v>
      </c>
      <c r="AUK591" s="67" t="s">
        <v>202</v>
      </c>
      <c r="AUL591" s="67" t="s">
        <v>202</v>
      </c>
      <c r="AUM591" s="67" t="s">
        <v>202</v>
      </c>
      <c r="AUN591" s="67" t="s">
        <v>202</v>
      </c>
      <c r="AUO591" s="67" t="s">
        <v>202</v>
      </c>
      <c r="AUP591" s="67" t="s">
        <v>202</v>
      </c>
      <c r="AUQ591" s="43">
        <f>IF(AUK590=0,0,(AUW595-AUW594)/AUK590)</f>
        <v>1.0032550326</v>
      </c>
      <c r="AUR591" s="43">
        <f t="shared" ref="AUR591:AUV591" si="1763">IF(AUL590=0,0,(AUX595-AUX594)/AUL590)</f>
        <v>1.0397180430999999</v>
      </c>
      <c r="AUS591" s="43">
        <f t="shared" si="1763"/>
        <v>1.0841685130000001</v>
      </c>
      <c r="AUT591" s="43">
        <f t="shared" si="1763"/>
        <v>0.4059313001</v>
      </c>
      <c r="AUU591" s="43">
        <f t="shared" si="1763"/>
        <v>0.40485105220000001</v>
      </c>
      <c r="AUV591" s="43">
        <f t="shared" si="1763"/>
        <v>0.3779978403</v>
      </c>
      <c r="AUW591" s="67" t="s">
        <v>202</v>
      </c>
      <c r="AUX591" s="67" t="s">
        <v>202</v>
      </c>
      <c r="AUY591" s="67" t="s">
        <v>202</v>
      </c>
      <c r="AUZ591" s="67" t="s">
        <v>202</v>
      </c>
      <c r="AVA591" s="67" t="s">
        <v>202</v>
      </c>
      <c r="AVB591" s="67" t="s">
        <v>202</v>
      </c>
      <c r="AVC591" s="67" t="s">
        <v>202</v>
      </c>
      <c r="AVD591" s="67" t="s">
        <v>202</v>
      </c>
      <c r="AVE591" s="67" t="s">
        <v>202</v>
      </c>
      <c r="AVF591" s="67" t="s">
        <v>202</v>
      </c>
      <c r="AVG591" s="67" t="s">
        <v>202</v>
      </c>
      <c r="AVH591" s="67" t="s">
        <v>202</v>
      </c>
      <c r="AVI591" s="67" t="s">
        <v>202</v>
      </c>
      <c r="AVJ591" s="67" t="s">
        <v>202</v>
      </c>
      <c r="AVK591" s="67" t="s">
        <v>202</v>
      </c>
      <c r="AVL591" s="43"/>
      <c r="AVM591" s="43"/>
      <c r="AVN591" s="43"/>
      <c r="AVO591" s="43"/>
      <c r="AVP591" s="43"/>
      <c r="AVQ591" s="43"/>
      <c r="AVR591" s="67" t="s">
        <v>202</v>
      </c>
      <c r="AVS591" s="67" t="s">
        <v>202</v>
      </c>
      <c r="AVT591" s="67" t="s">
        <v>202</v>
      </c>
      <c r="AVU591" s="67" t="s">
        <v>202</v>
      </c>
      <c r="AVV591" s="67" t="s">
        <v>202</v>
      </c>
      <c r="AVW591" s="67" t="s">
        <v>202</v>
      </c>
    </row>
    <row r="592" spans="1:1271" s="48" customFormat="1" ht="24">
      <c r="A592" s="31" t="s">
        <v>199</v>
      </c>
      <c r="B592" s="123"/>
      <c r="C592" s="102" t="s">
        <v>105</v>
      </c>
      <c r="D592" s="134"/>
      <c r="E592" s="135"/>
      <c r="F592" s="103"/>
      <c r="G592" s="103"/>
      <c r="H592" s="103"/>
      <c r="I592" s="104"/>
      <c r="J592" s="104"/>
      <c r="K592" s="104"/>
      <c r="L592" s="67" t="s">
        <v>202</v>
      </c>
      <c r="M592" s="67" t="s">
        <v>202</v>
      </c>
      <c r="N592" s="67" t="s">
        <v>202</v>
      </c>
      <c r="O592" s="67" t="s">
        <v>202</v>
      </c>
      <c r="P592" s="67" t="s">
        <v>202</v>
      </c>
      <c r="Q592" s="67" t="s">
        <v>202</v>
      </c>
      <c r="R592" s="67" t="s">
        <v>202</v>
      </c>
      <c r="S592" s="67" t="s">
        <v>202</v>
      </c>
      <c r="T592" s="67" t="s">
        <v>202</v>
      </c>
      <c r="U592" s="67" t="s">
        <v>202</v>
      </c>
      <c r="V592" s="67" t="s">
        <v>202</v>
      </c>
      <c r="W592" s="67" t="s">
        <v>202</v>
      </c>
      <c r="X592" s="67" t="s">
        <v>202</v>
      </c>
      <c r="Y592" s="67" t="s">
        <v>202</v>
      </c>
      <c r="Z592" s="67" t="s">
        <v>202</v>
      </c>
      <c r="AA592" s="103">
        <f>AA562+AA578</f>
        <v>13369699.48</v>
      </c>
      <c r="AB592" s="103">
        <f t="shared" ref="AB592:AF592" si="1764">AB562+AB578</f>
        <v>12084000.35</v>
      </c>
      <c r="AC592" s="103">
        <f t="shared" si="1764"/>
        <v>12903400.25</v>
      </c>
      <c r="AD592" s="103">
        <f t="shared" si="1764"/>
        <v>3681972.76</v>
      </c>
      <c r="AE592" s="103">
        <f t="shared" si="1764"/>
        <v>5429810.5300000003</v>
      </c>
      <c r="AF592" s="103">
        <f t="shared" si="1764"/>
        <v>5093374.2300000004</v>
      </c>
      <c r="AG592" s="67" t="s">
        <v>202</v>
      </c>
      <c r="AH592" s="67" t="s">
        <v>202</v>
      </c>
      <c r="AI592" s="67" t="s">
        <v>202</v>
      </c>
      <c r="AJ592" s="67" t="s">
        <v>202</v>
      </c>
      <c r="AK592" s="67" t="s">
        <v>202</v>
      </c>
      <c r="AL592" s="67" t="s">
        <v>202</v>
      </c>
      <c r="AM592" s="67" t="s">
        <v>202</v>
      </c>
      <c r="AN592" s="67" t="s">
        <v>202</v>
      </c>
      <c r="AO592" s="67" t="s">
        <v>202</v>
      </c>
      <c r="AP592" s="67" t="s">
        <v>202</v>
      </c>
      <c r="AQ592" s="67" t="s">
        <v>202</v>
      </c>
      <c r="AR592" s="67" t="s">
        <v>202</v>
      </c>
      <c r="AS592" s="67" t="s">
        <v>202</v>
      </c>
      <c r="AT592" s="67" t="s">
        <v>202</v>
      </c>
      <c r="AU592" s="67" t="s">
        <v>202</v>
      </c>
      <c r="AV592" s="103">
        <f>AV562+AV578</f>
        <v>30200098.399999999</v>
      </c>
      <c r="AW592" s="103">
        <f t="shared" ref="AW592:BA592" si="1765">AW562+AW578</f>
        <v>26803701.059999999</v>
      </c>
      <c r="AX592" s="103">
        <f t="shared" si="1765"/>
        <v>28568200</v>
      </c>
      <c r="AY592" s="103">
        <f t="shared" si="1765"/>
        <v>11391304.220000001</v>
      </c>
      <c r="AZ592" s="103">
        <f t="shared" si="1765"/>
        <v>10745618.279999999</v>
      </c>
      <c r="BA592" s="103">
        <f t="shared" si="1765"/>
        <v>10324028.33</v>
      </c>
      <c r="BB592" s="67" t="s">
        <v>202</v>
      </c>
      <c r="BC592" s="67" t="s">
        <v>202</v>
      </c>
      <c r="BD592" s="67" t="s">
        <v>202</v>
      </c>
      <c r="BE592" s="67" t="s">
        <v>202</v>
      </c>
      <c r="BF592" s="67" t="s">
        <v>202</v>
      </c>
      <c r="BG592" s="67" t="s">
        <v>202</v>
      </c>
      <c r="BH592" s="67" t="s">
        <v>202</v>
      </c>
      <c r="BI592" s="67" t="s">
        <v>202</v>
      </c>
      <c r="BJ592" s="67" t="s">
        <v>202</v>
      </c>
      <c r="BK592" s="67" t="s">
        <v>202</v>
      </c>
      <c r="BL592" s="67" t="s">
        <v>202</v>
      </c>
      <c r="BM592" s="67" t="s">
        <v>202</v>
      </c>
      <c r="BN592" s="67" t="s">
        <v>202</v>
      </c>
      <c r="BO592" s="67" t="s">
        <v>202</v>
      </c>
      <c r="BP592" s="67" t="s">
        <v>202</v>
      </c>
      <c r="BQ592" s="103">
        <f>BQ562+BQ578</f>
        <v>14315798.640000001</v>
      </c>
      <c r="BR592" s="103">
        <f t="shared" ref="BR592:BV592" si="1766">BR562+BR578</f>
        <v>14491700.16</v>
      </c>
      <c r="BS592" s="103">
        <f t="shared" si="1766"/>
        <v>15484800.6</v>
      </c>
      <c r="BT592" s="103">
        <f t="shared" si="1766"/>
        <v>5341392.07</v>
      </c>
      <c r="BU592" s="103">
        <f t="shared" si="1766"/>
        <v>6000081.0300000003</v>
      </c>
      <c r="BV592" s="103">
        <f t="shared" si="1766"/>
        <v>5593017.8899999997</v>
      </c>
      <c r="BW592" s="67" t="s">
        <v>202</v>
      </c>
      <c r="BX592" s="67" t="s">
        <v>202</v>
      </c>
      <c r="BY592" s="67" t="s">
        <v>202</v>
      </c>
      <c r="BZ592" s="67" t="s">
        <v>202</v>
      </c>
      <c r="CA592" s="67" t="s">
        <v>202</v>
      </c>
      <c r="CB592" s="67" t="s">
        <v>202</v>
      </c>
      <c r="CC592" s="67" t="s">
        <v>202</v>
      </c>
      <c r="CD592" s="67" t="s">
        <v>202</v>
      </c>
      <c r="CE592" s="67" t="s">
        <v>202</v>
      </c>
      <c r="CF592" s="67" t="s">
        <v>202</v>
      </c>
      <c r="CG592" s="67" t="s">
        <v>202</v>
      </c>
      <c r="CH592" s="67" t="s">
        <v>202</v>
      </c>
      <c r="CI592" s="67" t="s">
        <v>202</v>
      </c>
      <c r="CJ592" s="67" t="s">
        <v>202</v>
      </c>
      <c r="CK592" s="67" t="s">
        <v>202</v>
      </c>
      <c r="CL592" s="103">
        <f>CL562+CL578</f>
        <v>3908299.68</v>
      </c>
      <c r="CM592" s="103">
        <f t="shared" ref="CM592:CQ592" si="1767">CM562+CM578</f>
        <v>6822000.04</v>
      </c>
      <c r="CN592" s="103">
        <f t="shared" si="1767"/>
        <v>235199.96</v>
      </c>
      <c r="CO592" s="103">
        <f t="shared" si="1767"/>
        <v>2182737.4900000002</v>
      </c>
      <c r="CP592" s="103">
        <f t="shared" si="1767"/>
        <v>1875100.27</v>
      </c>
      <c r="CQ592" s="103">
        <f t="shared" si="1767"/>
        <v>6111100.4400000004</v>
      </c>
      <c r="CR592" s="67" t="s">
        <v>202</v>
      </c>
      <c r="CS592" s="67" t="s">
        <v>202</v>
      </c>
      <c r="CT592" s="67" t="s">
        <v>202</v>
      </c>
      <c r="CU592" s="67" t="s">
        <v>202</v>
      </c>
      <c r="CV592" s="67" t="s">
        <v>202</v>
      </c>
      <c r="CW592" s="67" t="s">
        <v>202</v>
      </c>
      <c r="CX592" s="67" t="s">
        <v>202</v>
      </c>
      <c r="CY592" s="67" t="s">
        <v>202</v>
      </c>
      <c r="CZ592" s="67" t="s">
        <v>202</v>
      </c>
      <c r="DA592" s="67" t="s">
        <v>202</v>
      </c>
      <c r="DB592" s="67" t="s">
        <v>202</v>
      </c>
      <c r="DC592" s="67" t="s">
        <v>202</v>
      </c>
      <c r="DD592" s="67" t="s">
        <v>202</v>
      </c>
      <c r="DE592" s="67" t="s">
        <v>202</v>
      </c>
      <c r="DF592" s="67" t="s">
        <v>202</v>
      </c>
      <c r="DG592" s="103">
        <f>DG562+DG578</f>
        <v>6869399.46</v>
      </c>
      <c r="DH592" s="103">
        <f t="shared" ref="DH592:DL592" si="1768">DH562+DH578</f>
        <v>6772900.4299999997</v>
      </c>
      <c r="DI592" s="103">
        <f t="shared" si="1768"/>
        <v>7162799.6600000001</v>
      </c>
      <c r="DJ592" s="103">
        <f t="shared" si="1768"/>
        <v>3623948.42</v>
      </c>
      <c r="DK592" s="103">
        <f t="shared" si="1768"/>
        <v>3358347.56</v>
      </c>
      <c r="DL592" s="103">
        <f t="shared" si="1768"/>
        <v>3208652.78</v>
      </c>
      <c r="DM592" s="67" t="s">
        <v>202</v>
      </c>
      <c r="DN592" s="67" t="s">
        <v>202</v>
      </c>
      <c r="DO592" s="67" t="s">
        <v>202</v>
      </c>
      <c r="DP592" s="67" t="s">
        <v>202</v>
      </c>
      <c r="DQ592" s="67" t="s">
        <v>202</v>
      </c>
      <c r="DR592" s="67" t="s">
        <v>202</v>
      </c>
      <c r="DS592" s="67" t="s">
        <v>202</v>
      </c>
      <c r="DT592" s="67" t="s">
        <v>202</v>
      </c>
      <c r="DU592" s="67" t="s">
        <v>202</v>
      </c>
      <c r="DV592" s="67" t="s">
        <v>202</v>
      </c>
      <c r="DW592" s="67" t="s">
        <v>202</v>
      </c>
      <c r="DX592" s="67" t="s">
        <v>202</v>
      </c>
      <c r="DY592" s="67" t="s">
        <v>202</v>
      </c>
      <c r="DZ592" s="67" t="s">
        <v>202</v>
      </c>
      <c r="EA592" s="67" t="s">
        <v>202</v>
      </c>
      <c r="EB592" s="103">
        <f>EB562+EB578</f>
        <v>8258099.9000000004</v>
      </c>
      <c r="EC592" s="103">
        <f t="shared" ref="EC592:EG592" si="1769">EC562+EC578</f>
        <v>7914799.3899999997</v>
      </c>
      <c r="ED592" s="103">
        <f t="shared" si="1769"/>
        <v>8447599.8699999992</v>
      </c>
      <c r="EE592" s="103">
        <f t="shared" si="1769"/>
        <v>4513886.91</v>
      </c>
      <c r="EF592" s="103">
        <f t="shared" si="1769"/>
        <v>4063764.4</v>
      </c>
      <c r="EG592" s="103">
        <f t="shared" si="1769"/>
        <v>3912630.28</v>
      </c>
      <c r="EH592" s="67" t="s">
        <v>202</v>
      </c>
      <c r="EI592" s="67" t="s">
        <v>202</v>
      </c>
      <c r="EJ592" s="67" t="s">
        <v>202</v>
      </c>
      <c r="EK592" s="67" t="s">
        <v>202</v>
      </c>
      <c r="EL592" s="67" t="s">
        <v>202</v>
      </c>
      <c r="EM592" s="67" t="s">
        <v>202</v>
      </c>
      <c r="EN592" s="67" t="s">
        <v>202</v>
      </c>
      <c r="EO592" s="67" t="s">
        <v>202</v>
      </c>
      <c r="EP592" s="67" t="s">
        <v>202</v>
      </c>
      <c r="EQ592" s="67" t="s">
        <v>202</v>
      </c>
      <c r="ER592" s="67" t="s">
        <v>202</v>
      </c>
      <c r="ES592" s="67" t="s">
        <v>202</v>
      </c>
      <c r="ET592" s="67" t="s">
        <v>202</v>
      </c>
      <c r="EU592" s="67" t="s">
        <v>202</v>
      </c>
      <c r="EV592" s="67" t="s">
        <v>202</v>
      </c>
      <c r="EW592" s="103">
        <f>EW562+EW578</f>
        <v>0</v>
      </c>
      <c r="EX592" s="103">
        <f t="shared" ref="EX592:FB592" si="1770">EX562+EX578</f>
        <v>0</v>
      </c>
      <c r="EY592" s="103">
        <f t="shared" si="1770"/>
        <v>0</v>
      </c>
      <c r="EZ592" s="103">
        <f t="shared" si="1770"/>
        <v>0</v>
      </c>
      <c r="FA592" s="103">
        <f t="shared" si="1770"/>
        <v>0</v>
      </c>
      <c r="FB592" s="103">
        <f t="shared" si="1770"/>
        <v>0</v>
      </c>
      <c r="FC592" s="67" t="s">
        <v>202</v>
      </c>
      <c r="FD592" s="67" t="s">
        <v>202</v>
      </c>
      <c r="FE592" s="67" t="s">
        <v>202</v>
      </c>
      <c r="FF592" s="67" t="s">
        <v>202</v>
      </c>
      <c r="FG592" s="67" t="s">
        <v>202</v>
      </c>
      <c r="FH592" s="67" t="s">
        <v>202</v>
      </c>
      <c r="FI592" s="67" t="s">
        <v>202</v>
      </c>
      <c r="FJ592" s="67" t="s">
        <v>202</v>
      </c>
      <c r="FK592" s="67" t="s">
        <v>202</v>
      </c>
      <c r="FL592" s="67" t="s">
        <v>202</v>
      </c>
      <c r="FM592" s="67" t="s">
        <v>202</v>
      </c>
      <c r="FN592" s="67" t="s">
        <v>202</v>
      </c>
      <c r="FO592" s="67" t="s">
        <v>202</v>
      </c>
      <c r="FP592" s="67" t="s">
        <v>202</v>
      </c>
      <c r="FQ592" s="67" t="s">
        <v>202</v>
      </c>
      <c r="FR592" s="103">
        <f>FR562+FR578</f>
        <v>9248100.0600000005</v>
      </c>
      <c r="FS592" s="103">
        <f t="shared" ref="FS592:FW592" si="1771">FS562+FS578</f>
        <v>8831300.3499999996</v>
      </c>
      <c r="FT592" s="103">
        <f t="shared" si="1771"/>
        <v>9344099.4100000001</v>
      </c>
      <c r="FU592" s="103">
        <f t="shared" si="1771"/>
        <v>4028408.08</v>
      </c>
      <c r="FV592" s="103">
        <f t="shared" si="1771"/>
        <v>3608169.12</v>
      </c>
      <c r="FW592" s="103">
        <f t="shared" si="1771"/>
        <v>3477346.03</v>
      </c>
      <c r="FX592" s="67" t="s">
        <v>202</v>
      </c>
      <c r="FY592" s="67" t="s">
        <v>202</v>
      </c>
      <c r="FZ592" s="67" t="s">
        <v>202</v>
      </c>
      <c r="GA592" s="67" t="s">
        <v>202</v>
      </c>
      <c r="GB592" s="67" t="s">
        <v>202</v>
      </c>
      <c r="GC592" s="67" t="s">
        <v>202</v>
      </c>
      <c r="GD592" s="67" t="s">
        <v>202</v>
      </c>
      <c r="GE592" s="67" t="s">
        <v>202</v>
      </c>
      <c r="GF592" s="67" t="s">
        <v>202</v>
      </c>
      <c r="GG592" s="67" t="s">
        <v>202</v>
      </c>
      <c r="GH592" s="67" t="s">
        <v>202</v>
      </c>
      <c r="GI592" s="67" t="s">
        <v>202</v>
      </c>
      <c r="GJ592" s="67" t="s">
        <v>202</v>
      </c>
      <c r="GK592" s="67" t="s">
        <v>202</v>
      </c>
      <c r="GL592" s="67" t="s">
        <v>202</v>
      </c>
      <c r="GM592" s="103">
        <f>GM562+GM578</f>
        <v>0</v>
      </c>
      <c r="GN592" s="103">
        <f t="shared" ref="GN592:GR592" si="1772">GN562+GN578</f>
        <v>0</v>
      </c>
      <c r="GO592" s="103">
        <f t="shared" si="1772"/>
        <v>0</v>
      </c>
      <c r="GP592" s="103">
        <f t="shared" si="1772"/>
        <v>0</v>
      </c>
      <c r="GQ592" s="103">
        <f t="shared" si="1772"/>
        <v>0</v>
      </c>
      <c r="GR592" s="103">
        <f t="shared" si="1772"/>
        <v>0</v>
      </c>
      <c r="GS592" s="67" t="s">
        <v>202</v>
      </c>
      <c r="GT592" s="67" t="s">
        <v>202</v>
      </c>
      <c r="GU592" s="67" t="s">
        <v>202</v>
      </c>
      <c r="GV592" s="67" t="s">
        <v>202</v>
      </c>
      <c r="GW592" s="67" t="s">
        <v>202</v>
      </c>
      <c r="GX592" s="67" t="s">
        <v>202</v>
      </c>
      <c r="GY592" s="67" t="s">
        <v>202</v>
      </c>
      <c r="GZ592" s="67" t="s">
        <v>202</v>
      </c>
      <c r="HA592" s="67" t="s">
        <v>202</v>
      </c>
      <c r="HB592" s="67" t="s">
        <v>202</v>
      </c>
      <c r="HC592" s="67" t="s">
        <v>202</v>
      </c>
      <c r="HD592" s="67" t="s">
        <v>202</v>
      </c>
      <c r="HE592" s="67" t="s">
        <v>202</v>
      </c>
      <c r="HF592" s="67" t="s">
        <v>202</v>
      </c>
      <c r="HG592" s="67" t="s">
        <v>202</v>
      </c>
      <c r="HH592" s="103">
        <f>HH562+HH578</f>
        <v>6522600.4800000004</v>
      </c>
      <c r="HI592" s="103">
        <f t="shared" ref="HI592:HM592" si="1773">HI562+HI578</f>
        <v>6250299.7699999996</v>
      </c>
      <c r="HJ592" s="103">
        <f t="shared" si="1773"/>
        <v>6606100.2699999996</v>
      </c>
      <c r="HK592" s="103">
        <f t="shared" si="1773"/>
        <v>3227604.39</v>
      </c>
      <c r="HL592" s="103">
        <f t="shared" si="1773"/>
        <v>2913026.17</v>
      </c>
      <c r="HM592" s="103">
        <f t="shared" si="1773"/>
        <v>2795586.56</v>
      </c>
      <c r="HN592" s="67" t="s">
        <v>202</v>
      </c>
      <c r="HO592" s="67" t="s">
        <v>202</v>
      </c>
      <c r="HP592" s="67" t="s">
        <v>202</v>
      </c>
      <c r="HQ592" s="67" t="s">
        <v>202</v>
      </c>
      <c r="HR592" s="67" t="s">
        <v>202</v>
      </c>
      <c r="HS592" s="67" t="s">
        <v>202</v>
      </c>
      <c r="HT592" s="67" t="s">
        <v>202</v>
      </c>
      <c r="HU592" s="67" t="s">
        <v>202</v>
      </c>
      <c r="HV592" s="67" t="s">
        <v>202</v>
      </c>
      <c r="HW592" s="67" t="s">
        <v>202</v>
      </c>
      <c r="HX592" s="67" t="s">
        <v>202</v>
      </c>
      <c r="HY592" s="67" t="s">
        <v>202</v>
      </c>
      <c r="HZ592" s="67" t="s">
        <v>202</v>
      </c>
      <c r="IA592" s="67" t="s">
        <v>202</v>
      </c>
      <c r="IB592" s="67" t="s">
        <v>202</v>
      </c>
      <c r="IC592" s="103">
        <f>IC562+IC578</f>
        <v>18964901.050000001</v>
      </c>
      <c r="ID592" s="103">
        <f t="shared" ref="ID592:IH592" si="1774">ID562+ID578</f>
        <v>20294599.780000001</v>
      </c>
      <c r="IE592" s="103">
        <f t="shared" si="1774"/>
        <v>21612599.57</v>
      </c>
      <c r="IF592" s="103">
        <f t="shared" si="1774"/>
        <v>9870074.5999999996</v>
      </c>
      <c r="IG592" s="103">
        <f t="shared" si="1774"/>
        <v>8535063.25</v>
      </c>
      <c r="IH592" s="103">
        <f t="shared" si="1774"/>
        <v>8097905.8099999996</v>
      </c>
      <c r="II592" s="67" t="s">
        <v>202</v>
      </c>
      <c r="IJ592" s="67" t="s">
        <v>202</v>
      </c>
      <c r="IK592" s="67" t="s">
        <v>202</v>
      </c>
      <c r="IL592" s="67" t="s">
        <v>202</v>
      </c>
      <c r="IM592" s="67" t="s">
        <v>202</v>
      </c>
      <c r="IN592" s="67" t="s">
        <v>202</v>
      </c>
      <c r="IO592" s="67" t="s">
        <v>202</v>
      </c>
      <c r="IP592" s="67" t="s">
        <v>202</v>
      </c>
      <c r="IQ592" s="67" t="s">
        <v>202</v>
      </c>
      <c r="IR592" s="67" t="s">
        <v>202</v>
      </c>
      <c r="IS592" s="67" t="s">
        <v>202</v>
      </c>
      <c r="IT592" s="67" t="s">
        <v>202</v>
      </c>
      <c r="IU592" s="67" t="s">
        <v>202</v>
      </c>
      <c r="IV592" s="67" t="s">
        <v>202</v>
      </c>
      <c r="IW592" s="67" t="s">
        <v>202</v>
      </c>
      <c r="IX592" s="103">
        <f>IX562+IX578</f>
        <v>8453600.4600000009</v>
      </c>
      <c r="IY592" s="103">
        <f t="shared" ref="IY592:JC592" si="1775">IY562+IY578</f>
        <v>8814700.5999999996</v>
      </c>
      <c r="IZ592" s="103">
        <f t="shared" si="1775"/>
        <v>9340299.8000000007</v>
      </c>
      <c r="JA592" s="103">
        <f t="shared" si="1775"/>
        <v>4248565.59</v>
      </c>
      <c r="JB592" s="103">
        <f t="shared" si="1775"/>
        <v>3646851.37</v>
      </c>
      <c r="JC592" s="103">
        <f t="shared" si="1775"/>
        <v>3452319.63</v>
      </c>
      <c r="JD592" s="67" t="s">
        <v>202</v>
      </c>
      <c r="JE592" s="67" t="s">
        <v>202</v>
      </c>
      <c r="JF592" s="67" t="s">
        <v>202</v>
      </c>
      <c r="JG592" s="67" t="s">
        <v>202</v>
      </c>
      <c r="JH592" s="67" t="s">
        <v>202</v>
      </c>
      <c r="JI592" s="67" t="s">
        <v>202</v>
      </c>
      <c r="JJ592" s="67" t="s">
        <v>202</v>
      </c>
      <c r="JK592" s="67" t="s">
        <v>202</v>
      </c>
      <c r="JL592" s="67" t="s">
        <v>202</v>
      </c>
      <c r="JM592" s="67" t="s">
        <v>202</v>
      </c>
      <c r="JN592" s="67" t="s">
        <v>202</v>
      </c>
      <c r="JO592" s="67" t="s">
        <v>202</v>
      </c>
      <c r="JP592" s="67" t="s">
        <v>202</v>
      </c>
      <c r="JQ592" s="67" t="s">
        <v>202</v>
      </c>
      <c r="JR592" s="67" t="s">
        <v>202</v>
      </c>
      <c r="JS592" s="103">
        <f>JS562+JS578</f>
        <v>6243400</v>
      </c>
      <c r="JT592" s="103">
        <f t="shared" ref="JT592:JX592" si="1776">JT562+JT578</f>
        <v>6922899.75</v>
      </c>
      <c r="JU592" s="103">
        <f t="shared" si="1776"/>
        <v>7324499.8300000001</v>
      </c>
      <c r="JV592" s="103">
        <f t="shared" si="1776"/>
        <v>3236653</v>
      </c>
      <c r="JW592" s="103">
        <f t="shared" si="1776"/>
        <v>2775819.75</v>
      </c>
      <c r="JX592" s="103">
        <f t="shared" si="1776"/>
        <v>2717534.39</v>
      </c>
      <c r="JY592" s="67" t="s">
        <v>202</v>
      </c>
      <c r="JZ592" s="67" t="s">
        <v>202</v>
      </c>
      <c r="KA592" s="67" t="s">
        <v>202</v>
      </c>
      <c r="KB592" s="67" t="s">
        <v>202</v>
      </c>
      <c r="KC592" s="67" t="s">
        <v>202</v>
      </c>
      <c r="KD592" s="67" t="s">
        <v>202</v>
      </c>
      <c r="KE592" s="67" t="s">
        <v>202</v>
      </c>
      <c r="KF592" s="67" t="s">
        <v>202</v>
      </c>
      <c r="KG592" s="67" t="s">
        <v>202</v>
      </c>
      <c r="KH592" s="67" t="s">
        <v>202</v>
      </c>
      <c r="KI592" s="67" t="s">
        <v>202</v>
      </c>
      <c r="KJ592" s="67" t="s">
        <v>202</v>
      </c>
      <c r="KK592" s="67" t="s">
        <v>202</v>
      </c>
      <c r="KL592" s="67" t="s">
        <v>202</v>
      </c>
      <c r="KM592" s="67" t="s">
        <v>202</v>
      </c>
      <c r="KN592" s="103">
        <f>KN562+KN578</f>
        <v>11518199.699999999</v>
      </c>
      <c r="KO592" s="103">
        <f t="shared" ref="KO592:KS592" si="1777">KO562+KO578</f>
        <v>12759399.310000001</v>
      </c>
      <c r="KP592" s="103">
        <f t="shared" si="1777"/>
        <v>13594899.949999999</v>
      </c>
      <c r="KQ592" s="103">
        <f t="shared" si="1777"/>
        <v>5520408.0499999998</v>
      </c>
      <c r="KR592" s="103">
        <f t="shared" si="1777"/>
        <v>5033533.9800000004</v>
      </c>
      <c r="KS592" s="103">
        <f t="shared" si="1777"/>
        <v>4780795.0599999996</v>
      </c>
      <c r="KT592" s="67" t="s">
        <v>202</v>
      </c>
      <c r="KU592" s="67" t="s">
        <v>202</v>
      </c>
      <c r="KV592" s="67" t="s">
        <v>202</v>
      </c>
      <c r="KW592" s="67" t="s">
        <v>202</v>
      </c>
      <c r="KX592" s="67" t="s">
        <v>202</v>
      </c>
      <c r="KY592" s="67" t="s">
        <v>202</v>
      </c>
      <c r="KZ592" s="67" t="s">
        <v>202</v>
      </c>
      <c r="LA592" s="67" t="s">
        <v>202</v>
      </c>
      <c r="LB592" s="67" t="s">
        <v>202</v>
      </c>
      <c r="LC592" s="67" t="s">
        <v>202</v>
      </c>
      <c r="LD592" s="67" t="s">
        <v>202</v>
      </c>
      <c r="LE592" s="67" t="s">
        <v>202</v>
      </c>
      <c r="LF592" s="67" t="s">
        <v>202</v>
      </c>
      <c r="LG592" s="67" t="s">
        <v>202</v>
      </c>
      <c r="LH592" s="67" t="s">
        <v>202</v>
      </c>
      <c r="LI592" s="103">
        <f>LI562+LI578</f>
        <v>14478899.33</v>
      </c>
      <c r="LJ592" s="103">
        <f t="shared" ref="LJ592:LN592" si="1778">LJ562+LJ578</f>
        <v>16824401.440000001</v>
      </c>
      <c r="LK592" s="103">
        <f t="shared" si="1778"/>
        <v>17844698.739999998</v>
      </c>
      <c r="LL592" s="103">
        <f t="shared" si="1778"/>
        <v>6388818.46</v>
      </c>
      <c r="LM592" s="103">
        <f t="shared" si="1778"/>
        <v>6090351.25</v>
      </c>
      <c r="LN592" s="103">
        <f t="shared" si="1778"/>
        <v>5859994.6500000004</v>
      </c>
      <c r="LO592" s="67" t="s">
        <v>202</v>
      </c>
      <c r="LP592" s="67" t="s">
        <v>202</v>
      </c>
      <c r="LQ592" s="67" t="s">
        <v>202</v>
      </c>
      <c r="LR592" s="67" t="s">
        <v>202</v>
      </c>
      <c r="LS592" s="67" t="s">
        <v>202</v>
      </c>
      <c r="LT592" s="67" t="s">
        <v>202</v>
      </c>
      <c r="LU592" s="67" t="s">
        <v>202</v>
      </c>
      <c r="LV592" s="67" t="s">
        <v>202</v>
      </c>
      <c r="LW592" s="67" t="s">
        <v>202</v>
      </c>
      <c r="LX592" s="67" t="s">
        <v>202</v>
      </c>
      <c r="LY592" s="67" t="s">
        <v>202</v>
      </c>
      <c r="LZ592" s="67" t="s">
        <v>202</v>
      </c>
      <c r="MA592" s="67" t="s">
        <v>202</v>
      </c>
      <c r="MB592" s="67" t="s">
        <v>202</v>
      </c>
      <c r="MC592" s="67" t="s">
        <v>202</v>
      </c>
      <c r="MD592" s="103">
        <f>MD562+MD578</f>
        <v>5410199.6500000004</v>
      </c>
      <c r="ME592" s="103">
        <f t="shared" ref="ME592:MI592" si="1779">ME562+ME578</f>
        <v>5748100.2400000002</v>
      </c>
      <c r="MF592" s="103">
        <f t="shared" si="1779"/>
        <v>6097000.2400000002</v>
      </c>
      <c r="MG592" s="103">
        <f t="shared" si="1779"/>
        <v>3128655.99</v>
      </c>
      <c r="MH592" s="103">
        <f t="shared" si="1779"/>
        <v>2944553.59</v>
      </c>
      <c r="MI592" s="103">
        <f t="shared" si="1779"/>
        <v>2843848.24</v>
      </c>
      <c r="MJ592" s="67" t="s">
        <v>202</v>
      </c>
      <c r="MK592" s="67" t="s">
        <v>202</v>
      </c>
      <c r="ML592" s="67" t="s">
        <v>202</v>
      </c>
      <c r="MM592" s="67" t="s">
        <v>202</v>
      </c>
      <c r="MN592" s="67" t="s">
        <v>202</v>
      </c>
      <c r="MO592" s="67" t="s">
        <v>202</v>
      </c>
      <c r="MP592" s="67" t="s">
        <v>202</v>
      </c>
      <c r="MQ592" s="67" t="s">
        <v>202</v>
      </c>
      <c r="MR592" s="67" t="s">
        <v>202</v>
      </c>
      <c r="MS592" s="67" t="s">
        <v>202</v>
      </c>
      <c r="MT592" s="67" t="s">
        <v>202</v>
      </c>
      <c r="MU592" s="67" t="s">
        <v>202</v>
      </c>
      <c r="MV592" s="67" t="s">
        <v>202</v>
      </c>
      <c r="MW592" s="67" t="s">
        <v>202</v>
      </c>
      <c r="MX592" s="67" t="s">
        <v>202</v>
      </c>
      <c r="MY592" s="103">
        <f>MY562+MY578</f>
        <v>9165300.5700000003</v>
      </c>
      <c r="MZ592" s="103">
        <f t="shared" ref="MZ592:ND592" si="1780">MZ562+MZ578</f>
        <v>9537000.4900000002</v>
      </c>
      <c r="NA592" s="103">
        <f t="shared" si="1780"/>
        <v>10146500.5</v>
      </c>
      <c r="NB592" s="103">
        <f t="shared" si="1780"/>
        <v>6179634.3700000001</v>
      </c>
      <c r="NC592" s="103">
        <f t="shared" si="1780"/>
        <v>5508988.75</v>
      </c>
      <c r="ND592" s="103">
        <f t="shared" si="1780"/>
        <v>5214150.53</v>
      </c>
      <c r="NE592" s="67" t="s">
        <v>202</v>
      </c>
      <c r="NF592" s="67" t="s">
        <v>202</v>
      </c>
      <c r="NG592" s="67" t="s">
        <v>202</v>
      </c>
      <c r="NH592" s="67" t="s">
        <v>202</v>
      </c>
      <c r="NI592" s="67" t="s">
        <v>202</v>
      </c>
      <c r="NJ592" s="67" t="s">
        <v>202</v>
      </c>
      <c r="NK592" s="67" t="s">
        <v>202</v>
      </c>
      <c r="NL592" s="67" t="s">
        <v>202</v>
      </c>
      <c r="NM592" s="67" t="s">
        <v>202</v>
      </c>
      <c r="NN592" s="67" t="s">
        <v>202</v>
      </c>
      <c r="NO592" s="67" t="s">
        <v>202</v>
      </c>
      <c r="NP592" s="67" t="s">
        <v>202</v>
      </c>
      <c r="NQ592" s="67" t="s">
        <v>202</v>
      </c>
      <c r="NR592" s="67" t="s">
        <v>202</v>
      </c>
      <c r="NS592" s="67" t="s">
        <v>202</v>
      </c>
      <c r="NT592" s="103">
        <f>NT562+NT578</f>
        <v>15076899.52</v>
      </c>
      <c r="NU592" s="103">
        <f t="shared" ref="NU592:NY592" si="1781">NU562+NU578</f>
        <v>15615800.16</v>
      </c>
      <c r="NV592" s="103">
        <f t="shared" si="1781"/>
        <v>16492099.74</v>
      </c>
      <c r="NW592" s="103">
        <f t="shared" si="1781"/>
        <v>5299165.0199999996</v>
      </c>
      <c r="NX592" s="103">
        <f t="shared" si="1781"/>
        <v>5736337.3099999996</v>
      </c>
      <c r="NY592" s="103">
        <f t="shared" si="1781"/>
        <v>5470848.1600000001</v>
      </c>
      <c r="NZ592" s="67" t="s">
        <v>202</v>
      </c>
      <c r="OA592" s="67" t="s">
        <v>202</v>
      </c>
      <c r="OB592" s="67" t="s">
        <v>202</v>
      </c>
      <c r="OC592" s="67" t="s">
        <v>202</v>
      </c>
      <c r="OD592" s="67" t="s">
        <v>202</v>
      </c>
      <c r="OE592" s="67" t="s">
        <v>202</v>
      </c>
      <c r="OF592" s="67" t="s">
        <v>202</v>
      </c>
      <c r="OG592" s="67" t="s">
        <v>202</v>
      </c>
      <c r="OH592" s="67" t="s">
        <v>202</v>
      </c>
      <c r="OI592" s="67" t="s">
        <v>202</v>
      </c>
      <c r="OJ592" s="67" t="s">
        <v>202</v>
      </c>
      <c r="OK592" s="67" t="s">
        <v>202</v>
      </c>
      <c r="OL592" s="67" t="s">
        <v>202</v>
      </c>
      <c r="OM592" s="67" t="s">
        <v>202</v>
      </c>
      <c r="ON592" s="67" t="s">
        <v>202</v>
      </c>
      <c r="OO592" s="103">
        <f>OO562+OO578</f>
        <v>8163700.46</v>
      </c>
      <c r="OP592" s="103">
        <f t="shared" ref="OP592:OT592" si="1782">OP562+OP578</f>
        <v>7994699.8200000003</v>
      </c>
      <c r="OQ592" s="103">
        <f t="shared" si="1782"/>
        <v>8515300.6799999997</v>
      </c>
      <c r="OR592" s="103">
        <f t="shared" si="1782"/>
        <v>4994667.51</v>
      </c>
      <c r="OS592" s="103">
        <f t="shared" si="1782"/>
        <v>4257163.83</v>
      </c>
      <c r="OT592" s="103">
        <f t="shared" si="1782"/>
        <v>4094576.79</v>
      </c>
      <c r="OU592" s="67" t="s">
        <v>202</v>
      </c>
      <c r="OV592" s="67" t="s">
        <v>202</v>
      </c>
      <c r="OW592" s="67" t="s">
        <v>202</v>
      </c>
      <c r="OX592" s="67" t="s">
        <v>202</v>
      </c>
      <c r="OY592" s="67" t="s">
        <v>202</v>
      </c>
      <c r="OZ592" s="67" t="s">
        <v>202</v>
      </c>
      <c r="PA592" s="67" t="s">
        <v>202</v>
      </c>
      <c r="PB592" s="67" t="s">
        <v>202</v>
      </c>
      <c r="PC592" s="67" t="s">
        <v>202</v>
      </c>
      <c r="PD592" s="67" t="s">
        <v>202</v>
      </c>
      <c r="PE592" s="67" t="s">
        <v>202</v>
      </c>
      <c r="PF592" s="67" t="s">
        <v>202</v>
      </c>
      <c r="PG592" s="67" t="s">
        <v>202</v>
      </c>
      <c r="PH592" s="67" t="s">
        <v>202</v>
      </c>
      <c r="PI592" s="67" t="s">
        <v>202</v>
      </c>
      <c r="PJ592" s="103">
        <f>PJ562+PJ578</f>
        <v>11912300.310000001</v>
      </c>
      <c r="PK592" s="103">
        <f t="shared" ref="PK592:PO592" si="1783">PK562+PK578</f>
        <v>12464600.4</v>
      </c>
      <c r="PL592" s="103">
        <f t="shared" si="1783"/>
        <v>13227300.300000001</v>
      </c>
      <c r="PM592" s="103">
        <f t="shared" si="1783"/>
        <v>4396365.21</v>
      </c>
      <c r="PN592" s="103">
        <f t="shared" si="1783"/>
        <v>3610967.93</v>
      </c>
      <c r="PO592" s="103">
        <f t="shared" si="1783"/>
        <v>3494560.59</v>
      </c>
      <c r="PP592" s="67" t="s">
        <v>202</v>
      </c>
      <c r="PQ592" s="67" t="s">
        <v>202</v>
      </c>
      <c r="PR592" s="67" t="s">
        <v>202</v>
      </c>
      <c r="PS592" s="67" t="s">
        <v>202</v>
      </c>
      <c r="PT592" s="67" t="s">
        <v>202</v>
      </c>
      <c r="PU592" s="67" t="s">
        <v>202</v>
      </c>
      <c r="PV592" s="67" t="s">
        <v>202</v>
      </c>
      <c r="PW592" s="67" t="s">
        <v>202</v>
      </c>
      <c r="PX592" s="67" t="s">
        <v>202</v>
      </c>
      <c r="PY592" s="67" t="s">
        <v>202</v>
      </c>
      <c r="PZ592" s="67" t="s">
        <v>202</v>
      </c>
      <c r="QA592" s="67" t="s">
        <v>202</v>
      </c>
      <c r="QB592" s="67" t="s">
        <v>202</v>
      </c>
      <c r="QC592" s="67" t="s">
        <v>202</v>
      </c>
      <c r="QD592" s="67" t="s">
        <v>202</v>
      </c>
      <c r="QE592" s="103">
        <f>QE562+QE578</f>
        <v>10472099.390000001</v>
      </c>
      <c r="QF592" s="103">
        <f t="shared" ref="QF592:QJ592" si="1784">QF562+QF578</f>
        <v>11278400.640000001</v>
      </c>
      <c r="QG592" s="103">
        <f t="shared" si="1784"/>
        <v>12019600.960000001</v>
      </c>
      <c r="QH592" s="103">
        <f t="shared" si="1784"/>
        <v>5778117.4199999999</v>
      </c>
      <c r="QI592" s="103">
        <f t="shared" si="1784"/>
        <v>5374780.8799999999</v>
      </c>
      <c r="QJ592" s="103">
        <f t="shared" si="1784"/>
        <v>5165498.5199999996</v>
      </c>
      <c r="QK592" s="67" t="s">
        <v>202</v>
      </c>
      <c r="QL592" s="67" t="s">
        <v>202</v>
      </c>
      <c r="QM592" s="67" t="s">
        <v>202</v>
      </c>
      <c r="QN592" s="67" t="s">
        <v>202</v>
      </c>
      <c r="QO592" s="67" t="s">
        <v>202</v>
      </c>
      <c r="QP592" s="67" t="s">
        <v>202</v>
      </c>
      <c r="QQ592" s="67" t="s">
        <v>202</v>
      </c>
      <c r="QR592" s="67" t="s">
        <v>202</v>
      </c>
      <c r="QS592" s="67" t="s">
        <v>202</v>
      </c>
      <c r="QT592" s="67" t="s">
        <v>202</v>
      </c>
      <c r="QU592" s="67" t="s">
        <v>202</v>
      </c>
      <c r="QV592" s="67" t="s">
        <v>202</v>
      </c>
      <c r="QW592" s="67" t="s">
        <v>202</v>
      </c>
      <c r="QX592" s="67" t="s">
        <v>202</v>
      </c>
      <c r="QY592" s="67" t="s">
        <v>202</v>
      </c>
      <c r="QZ592" s="103">
        <f>QZ562+QZ578</f>
        <v>14311600.42</v>
      </c>
      <c r="RA592" s="103">
        <f t="shared" ref="RA592:RE592" si="1785">RA562+RA578</f>
        <v>14531901.220000001</v>
      </c>
      <c r="RB592" s="103">
        <f t="shared" si="1785"/>
        <v>15392600.18</v>
      </c>
      <c r="RC592" s="103">
        <f t="shared" si="1785"/>
        <v>6907649.7300000004</v>
      </c>
      <c r="RD592" s="103">
        <f t="shared" si="1785"/>
        <v>6615158.5099999998</v>
      </c>
      <c r="RE592" s="103">
        <f t="shared" si="1785"/>
        <v>6256110.9699999997</v>
      </c>
      <c r="RF592" s="67" t="s">
        <v>202</v>
      </c>
      <c r="RG592" s="67" t="s">
        <v>202</v>
      </c>
      <c r="RH592" s="67" t="s">
        <v>202</v>
      </c>
      <c r="RI592" s="67" t="s">
        <v>202</v>
      </c>
      <c r="RJ592" s="67" t="s">
        <v>202</v>
      </c>
      <c r="RK592" s="67" t="s">
        <v>202</v>
      </c>
      <c r="RL592" s="67" t="s">
        <v>202</v>
      </c>
      <c r="RM592" s="67" t="s">
        <v>202</v>
      </c>
      <c r="RN592" s="67" t="s">
        <v>202</v>
      </c>
      <c r="RO592" s="67" t="s">
        <v>202</v>
      </c>
      <c r="RP592" s="67" t="s">
        <v>202</v>
      </c>
      <c r="RQ592" s="67" t="s">
        <v>202</v>
      </c>
      <c r="RR592" s="67" t="s">
        <v>202</v>
      </c>
      <c r="RS592" s="67" t="s">
        <v>202</v>
      </c>
      <c r="RT592" s="67" t="s">
        <v>202</v>
      </c>
      <c r="RU592" s="103">
        <f>RU562+RU578</f>
        <v>23538999.039999999</v>
      </c>
      <c r="RV592" s="103">
        <f t="shared" ref="RV592:RZ592" si="1786">RV562+RV578</f>
        <v>22731900.390000001</v>
      </c>
      <c r="RW592" s="103">
        <f t="shared" si="1786"/>
        <v>24146998.530000001</v>
      </c>
      <c r="RX592" s="103">
        <f t="shared" si="1786"/>
        <v>7764745.2300000004</v>
      </c>
      <c r="RY592" s="103">
        <f t="shared" si="1786"/>
        <v>7649746.04</v>
      </c>
      <c r="RZ592" s="103">
        <f t="shared" si="1786"/>
        <v>7222466.3499999996</v>
      </c>
      <c r="SA592" s="67" t="s">
        <v>202</v>
      </c>
      <c r="SB592" s="67" t="s">
        <v>202</v>
      </c>
      <c r="SC592" s="67" t="s">
        <v>202</v>
      </c>
      <c r="SD592" s="67" t="s">
        <v>202</v>
      </c>
      <c r="SE592" s="67" t="s">
        <v>202</v>
      </c>
      <c r="SF592" s="67" t="s">
        <v>202</v>
      </c>
      <c r="SG592" s="67" t="s">
        <v>202</v>
      </c>
      <c r="SH592" s="67" t="s">
        <v>202</v>
      </c>
      <c r="SI592" s="67" t="s">
        <v>202</v>
      </c>
      <c r="SJ592" s="67" t="s">
        <v>202</v>
      </c>
      <c r="SK592" s="67" t="s">
        <v>202</v>
      </c>
      <c r="SL592" s="67" t="s">
        <v>202</v>
      </c>
      <c r="SM592" s="67" t="s">
        <v>202</v>
      </c>
      <c r="SN592" s="67" t="s">
        <v>202</v>
      </c>
      <c r="SO592" s="67" t="s">
        <v>202</v>
      </c>
      <c r="SP592" s="103">
        <f>SP562+SP578</f>
        <v>15687400.050000001</v>
      </c>
      <c r="SQ592" s="103">
        <f t="shared" ref="SQ592:SU592" si="1787">SQ562+SQ578</f>
        <v>18327300.5</v>
      </c>
      <c r="SR592" s="103">
        <f t="shared" si="1787"/>
        <v>19274399.649999999</v>
      </c>
      <c r="SS592" s="103">
        <f t="shared" si="1787"/>
        <v>5603967.71</v>
      </c>
      <c r="ST592" s="103">
        <f t="shared" si="1787"/>
        <v>5009634.58</v>
      </c>
      <c r="SU592" s="103">
        <f t="shared" si="1787"/>
        <v>4779558.62</v>
      </c>
      <c r="SV592" s="67" t="s">
        <v>202</v>
      </c>
      <c r="SW592" s="67" t="s">
        <v>202</v>
      </c>
      <c r="SX592" s="67" t="s">
        <v>202</v>
      </c>
      <c r="SY592" s="67" t="s">
        <v>202</v>
      </c>
      <c r="SZ592" s="67" t="s">
        <v>202</v>
      </c>
      <c r="TA592" s="67" t="s">
        <v>202</v>
      </c>
      <c r="TB592" s="67" t="s">
        <v>202</v>
      </c>
      <c r="TC592" s="67" t="s">
        <v>202</v>
      </c>
      <c r="TD592" s="67" t="s">
        <v>202</v>
      </c>
      <c r="TE592" s="67" t="s">
        <v>202</v>
      </c>
      <c r="TF592" s="67" t="s">
        <v>202</v>
      </c>
      <c r="TG592" s="67" t="s">
        <v>202</v>
      </c>
      <c r="TH592" s="67" t="s">
        <v>202</v>
      </c>
      <c r="TI592" s="67" t="s">
        <v>202</v>
      </c>
      <c r="TJ592" s="67" t="s">
        <v>202</v>
      </c>
      <c r="TK592" s="103">
        <f>TK562+TK578</f>
        <v>6216800.0599999996</v>
      </c>
      <c r="TL592" s="103">
        <f t="shared" ref="TL592:TP592" si="1788">TL562+TL578</f>
        <v>6363300.0800000001</v>
      </c>
      <c r="TM592" s="103">
        <f t="shared" si="1788"/>
        <v>6780899.79</v>
      </c>
      <c r="TN592" s="103">
        <f t="shared" si="1788"/>
        <v>3119880.55</v>
      </c>
      <c r="TO592" s="103">
        <f t="shared" si="1788"/>
        <v>2764774.26</v>
      </c>
      <c r="TP592" s="103">
        <f t="shared" si="1788"/>
        <v>2658451.25</v>
      </c>
      <c r="TQ592" s="67" t="s">
        <v>202</v>
      </c>
      <c r="TR592" s="67" t="s">
        <v>202</v>
      </c>
      <c r="TS592" s="67" t="s">
        <v>202</v>
      </c>
      <c r="TT592" s="67" t="s">
        <v>202</v>
      </c>
      <c r="TU592" s="67" t="s">
        <v>202</v>
      </c>
      <c r="TV592" s="67" t="s">
        <v>202</v>
      </c>
      <c r="TW592" s="67" t="s">
        <v>202</v>
      </c>
      <c r="TX592" s="67" t="s">
        <v>202</v>
      </c>
      <c r="TY592" s="67" t="s">
        <v>202</v>
      </c>
      <c r="TZ592" s="67" t="s">
        <v>202</v>
      </c>
      <c r="UA592" s="67" t="s">
        <v>202</v>
      </c>
      <c r="UB592" s="67" t="s">
        <v>202</v>
      </c>
      <c r="UC592" s="67" t="s">
        <v>202</v>
      </c>
      <c r="UD592" s="67" t="s">
        <v>202</v>
      </c>
      <c r="UE592" s="67" t="s">
        <v>202</v>
      </c>
      <c r="UF592" s="103">
        <f>UF562+UF578</f>
        <v>15981300.51</v>
      </c>
      <c r="UG592" s="103">
        <f t="shared" ref="UG592:UK592" si="1789">UG562+UG578</f>
        <v>16808700.93</v>
      </c>
      <c r="UH592" s="103">
        <f t="shared" si="1789"/>
        <v>17855500.789999999</v>
      </c>
      <c r="UI592" s="103">
        <f t="shared" si="1789"/>
        <v>8263046.1799999997</v>
      </c>
      <c r="UJ592" s="103">
        <f t="shared" si="1789"/>
        <v>7722840.3499999996</v>
      </c>
      <c r="UK592" s="103">
        <f t="shared" si="1789"/>
        <v>7349381.96</v>
      </c>
      <c r="UL592" s="67" t="s">
        <v>202</v>
      </c>
      <c r="UM592" s="67" t="s">
        <v>202</v>
      </c>
      <c r="UN592" s="67" t="s">
        <v>202</v>
      </c>
      <c r="UO592" s="67" t="s">
        <v>202</v>
      </c>
      <c r="UP592" s="67" t="s">
        <v>202</v>
      </c>
      <c r="UQ592" s="67" t="s">
        <v>202</v>
      </c>
      <c r="UR592" s="67" t="s">
        <v>202</v>
      </c>
      <c r="US592" s="67" t="s">
        <v>202</v>
      </c>
      <c r="UT592" s="67" t="s">
        <v>202</v>
      </c>
      <c r="UU592" s="67" t="s">
        <v>202</v>
      </c>
      <c r="UV592" s="67" t="s">
        <v>202</v>
      </c>
      <c r="UW592" s="67" t="s">
        <v>202</v>
      </c>
      <c r="UX592" s="67" t="s">
        <v>202</v>
      </c>
      <c r="UY592" s="67" t="s">
        <v>202</v>
      </c>
      <c r="UZ592" s="67" t="s">
        <v>202</v>
      </c>
      <c r="VA592" s="103">
        <f>VA562+VA578</f>
        <v>18882198.670000002</v>
      </c>
      <c r="VB592" s="103">
        <f t="shared" ref="VB592:VF592" si="1790">VB562+VB578</f>
        <v>19974999.75</v>
      </c>
      <c r="VC592" s="103">
        <f t="shared" si="1790"/>
        <v>21273799.940000001</v>
      </c>
      <c r="VD592" s="103">
        <f t="shared" si="1790"/>
        <v>9299151.7100000009</v>
      </c>
      <c r="VE592" s="103">
        <f t="shared" si="1790"/>
        <v>8729526.2200000007</v>
      </c>
      <c r="VF592" s="103">
        <f t="shared" si="1790"/>
        <v>8231069.6100000003</v>
      </c>
      <c r="VG592" s="67" t="s">
        <v>202</v>
      </c>
      <c r="VH592" s="67" t="s">
        <v>202</v>
      </c>
      <c r="VI592" s="67" t="s">
        <v>202</v>
      </c>
      <c r="VJ592" s="67" t="s">
        <v>202</v>
      </c>
      <c r="VK592" s="67" t="s">
        <v>202</v>
      </c>
      <c r="VL592" s="67" t="s">
        <v>202</v>
      </c>
      <c r="VM592" s="67" t="s">
        <v>202</v>
      </c>
      <c r="VN592" s="67" t="s">
        <v>202</v>
      </c>
      <c r="VO592" s="67" t="s">
        <v>202</v>
      </c>
      <c r="VP592" s="67" t="s">
        <v>202</v>
      </c>
      <c r="VQ592" s="67" t="s">
        <v>202</v>
      </c>
      <c r="VR592" s="67" t="s">
        <v>202</v>
      </c>
      <c r="VS592" s="67" t="s">
        <v>202</v>
      </c>
      <c r="VT592" s="67" t="s">
        <v>202</v>
      </c>
      <c r="VU592" s="67" t="s">
        <v>202</v>
      </c>
      <c r="VV592" s="103">
        <f>VV562+VV578</f>
        <v>0</v>
      </c>
      <c r="VW592" s="103">
        <f t="shared" ref="VW592:WA592" si="1791">VW562+VW578</f>
        <v>0</v>
      </c>
      <c r="VX592" s="103">
        <f t="shared" si="1791"/>
        <v>0</v>
      </c>
      <c r="VY592" s="103">
        <f t="shared" si="1791"/>
        <v>0</v>
      </c>
      <c r="VZ592" s="103">
        <f t="shared" si="1791"/>
        <v>0</v>
      </c>
      <c r="WA592" s="103">
        <f t="shared" si="1791"/>
        <v>0</v>
      </c>
      <c r="WB592" s="67" t="s">
        <v>202</v>
      </c>
      <c r="WC592" s="67" t="s">
        <v>202</v>
      </c>
      <c r="WD592" s="67" t="s">
        <v>202</v>
      </c>
      <c r="WE592" s="67" t="s">
        <v>202</v>
      </c>
      <c r="WF592" s="67" t="s">
        <v>202</v>
      </c>
      <c r="WG592" s="67" t="s">
        <v>202</v>
      </c>
      <c r="WH592" s="67" t="s">
        <v>202</v>
      </c>
      <c r="WI592" s="67" t="s">
        <v>202</v>
      </c>
      <c r="WJ592" s="67" t="s">
        <v>202</v>
      </c>
      <c r="WK592" s="67" t="s">
        <v>202</v>
      </c>
      <c r="WL592" s="67" t="s">
        <v>202</v>
      </c>
      <c r="WM592" s="67" t="s">
        <v>202</v>
      </c>
      <c r="WN592" s="67" t="s">
        <v>202</v>
      </c>
      <c r="WO592" s="67" t="s">
        <v>202</v>
      </c>
      <c r="WP592" s="67" t="s">
        <v>202</v>
      </c>
      <c r="WQ592" s="103">
        <f>WQ562+WQ578</f>
        <v>9232300.0700000003</v>
      </c>
      <c r="WR592" s="103">
        <f t="shared" ref="WR592:WV592" si="1792">WR562+WR578</f>
        <v>9348400.6999999993</v>
      </c>
      <c r="WS592" s="103">
        <f t="shared" si="1792"/>
        <v>9892600.6600000001</v>
      </c>
      <c r="WT592" s="103">
        <f t="shared" si="1792"/>
        <v>4054062.6</v>
      </c>
      <c r="WU592" s="103">
        <f t="shared" si="1792"/>
        <v>3512797.41</v>
      </c>
      <c r="WV592" s="103">
        <f t="shared" si="1792"/>
        <v>3381709.73</v>
      </c>
      <c r="WW592" s="67" t="s">
        <v>202</v>
      </c>
      <c r="WX592" s="67" t="s">
        <v>202</v>
      </c>
      <c r="WY592" s="67" t="s">
        <v>202</v>
      </c>
      <c r="WZ592" s="67" t="s">
        <v>202</v>
      </c>
      <c r="XA592" s="67" t="s">
        <v>202</v>
      </c>
      <c r="XB592" s="67" t="s">
        <v>202</v>
      </c>
      <c r="XC592" s="67" t="s">
        <v>202</v>
      </c>
      <c r="XD592" s="67" t="s">
        <v>202</v>
      </c>
      <c r="XE592" s="67" t="s">
        <v>202</v>
      </c>
      <c r="XF592" s="67" t="s">
        <v>202</v>
      </c>
      <c r="XG592" s="67" t="s">
        <v>202</v>
      </c>
      <c r="XH592" s="67" t="s">
        <v>202</v>
      </c>
      <c r="XI592" s="67" t="s">
        <v>202</v>
      </c>
      <c r="XJ592" s="67" t="s">
        <v>202</v>
      </c>
      <c r="XK592" s="67" t="s">
        <v>202</v>
      </c>
      <c r="XL592" s="103">
        <f>XL562+XL578</f>
        <v>21488301.120000001</v>
      </c>
      <c r="XM592" s="103">
        <f t="shared" ref="XM592:XQ592" si="1793">XM562+XM578</f>
        <v>21322598.760000002</v>
      </c>
      <c r="XN592" s="103">
        <f t="shared" si="1793"/>
        <v>22581700.739999998</v>
      </c>
      <c r="XO592" s="103">
        <f t="shared" si="1793"/>
        <v>7948843.6699999999</v>
      </c>
      <c r="XP592" s="103">
        <f t="shared" si="1793"/>
        <v>7411101.1500000004</v>
      </c>
      <c r="XQ592" s="103">
        <f t="shared" si="1793"/>
        <v>7070034.0999999996</v>
      </c>
      <c r="XR592" s="67" t="s">
        <v>202</v>
      </c>
      <c r="XS592" s="67" t="s">
        <v>202</v>
      </c>
      <c r="XT592" s="67" t="s">
        <v>202</v>
      </c>
      <c r="XU592" s="67" t="s">
        <v>202</v>
      </c>
      <c r="XV592" s="67" t="s">
        <v>202</v>
      </c>
      <c r="XW592" s="67" t="s">
        <v>202</v>
      </c>
      <c r="XX592" s="67" t="s">
        <v>202</v>
      </c>
      <c r="XY592" s="67" t="s">
        <v>202</v>
      </c>
      <c r="XZ592" s="67" t="s">
        <v>202</v>
      </c>
      <c r="YA592" s="67" t="s">
        <v>202</v>
      </c>
      <c r="YB592" s="67" t="s">
        <v>202</v>
      </c>
      <c r="YC592" s="67" t="s">
        <v>202</v>
      </c>
      <c r="YD592" s="67" t="s">
        <v>202</v>
      </c>
      <c r="YE592" s="67" t="s">
        <v>202</v>
      </c>
      <c r="YF592" s="67" t="s">
        <v>202</v>
      </c>
      <c r="YG592" s="103">
        <f>YG562+YG578</f>
        <v>17394700.420000002</v>
      </c>
      <c r="YH592" s="103">
        <f t="shared" ref="YH592:YL592" si="1794">YH562+YH578</f>
        <v>17791799.609999999</v>
      </c>
      <c r="YI592" s="103">
        <f t="shared" si="1794"/>
        <v>18787200.16</v>
      </c>
      <c r="YJ592" s="103">
        <f t="shared" si="1794"/>
        <v>6070667.6600000001</v>
      </c>
      <c r="YK592" s="103">
        <f t="shared" si="1794"/>
        <v>5683264.9900000002</v>
      </c>
      <c r="YL592" s="103">
        <f t="shared" si="1794"/>
        <v>5420129.6900000004</v>
      </c>
      <c r="YM592" s="67" t="s">
        <v>202</v>
      </c>
      <c r="YN592" s="67" t="s">
        <v>202</v>
      </c>
      <c r="YO592" s="67" t="s">
        <v>202</v>
      </c>
      <c r="YP592" s="67" t="s">
        <v>202</v>
      </c>
      <c r="YQ592" s="67" t="s">
        <v>202</v>
      </c>
      <c r="YR592" s="67" t="s">
        <v>202</v>
      </c>
      <c r="YS592" s="67" t="s">
        <v>202</v>
      </c>
      <c r="YT592" s="67" t="s">
        <v>202</v>
      </c>
      <c r="YU592" s="67" t="s">
        <v>202</v>
      </c>
      <c r="YV592" s="67" t="s">
        <v>202</v>
      </c>
      <c r="YW592" s="67" t="s">
        <v>202</v>
      </c>
      <c r="YX592" s="67" t="s">
        <v>202</v>
      </c>
      <c r="YY592" s="67" t="s">
        <v>202</v>
      </c>
      <c r="YZ592" s="67" t="s">
        <v>202</v>
      </c>
      <c r="ZA592" s="67" t="s">
        <v>202</v>
      </c>
      <c r="ZB592" s="103">
        <f>ZB562+ZB578</f>
        <v>11535700.949999999</v>
      </c>
      <c r="ZC592" s="103">
        <f t="shared" ref="ZC592:ZG592" si="1795">ZC562+ZC578</f>
        <v>12433299.25</v>
      </c>
      <c r="ZD592" s="103">
        <f t="shared" si="1795"/>
        <v>13104099.220000001</v>
      </c>
      <c r="ZE592" s="103">
        <f t="shared" si="1795"/>
        <v>5122613.26</v>
      </c>
      <c r="ZF592" s="103">
        <f t="shared" si="1795"/>
        <v>4842677.32</v>
      </c>
      <c r="ZG592" s="103">
        <f t="shared" si="1795"/>
        <v>4594105.8</v>
      </c>
      <c r="ZH592" s="67" t="s">
        <v>202</v>
      </c>
      <c r="ZI592" s="67" t="s">
        <v>202</v>
      </c>
      <c r="ZJ592" s="67" t="s">
        <v>202</v>
      </c>
      <c r="ZK592" s="67" t="s">
        <v>202</v>
      </c>
      <c r="ZL592" s="67" t="s">
        <v>202</v>
      </c>
      <c r="ZM592" s="67" t="s">
        <v>202</v>
      </c>
      <c r="ZN592" s="67" t="s">
        <v>202</v>
      </c>
      <c r="ZO592" s="67" t="s">
        <v>202</v>
      </c>
      <c r="ZP592" s="67" t="s">
        <v>202</v>
      </c>
      <c r="ZQ592" s="67" t="s">
        <v>202</v>
      </c>
      <c r="ZR592" s="67" t="s">
        <v>202</v>
      </c>
      <c r="ZS592" s="67" t="s">
        <v>202</v>
      </c>
      <c r="ZT592" s="67" t="s">
        <v>202</v>
      </c>
      <c r="ZU592" s="67" t="s">
        <v>202</v>
      </c>
      <c r="ZV592" s="67" t="s">
        <v>202</v>
      </c>
      <c r="ZW592" s="103">
        <f>ZW562+ZW578</f>
        <v>8969800.3699999992</v>
      </c>
      <c r="ZX592" s="103">
        <f t="shared" ref="ZX592:AAB592" si="1796">ZX562+ZX578</f>
        <v>10467099.51</v>
      </c>
      <c r="ZY592" s="103">
        <f t="shared" si="1796"/>
        <v>11016700.41</v>
      </c>
      <c r="ZZ592" s="103">
        <f t="shared" si="1796"/>
        <v>4221344.42</v>
      </c>
      <c r="AAA592" s="103">
        <f t="shared" si="1796"/>
        <v>3509164.88</v>
      </c>
      <c r="AAB592" s="103">
        <f t="shared" si="1796"/>
        <v>3324496.83</v>
      </c>
      <c r="AAC592" s="67" t="s">
        <v>202</v>
      </c>
      <c r="AAD592" s="67" t="s">
        <v>202</v>
      </c>
      <c r="AAE592" s="67" t="s">
        <v>202</v>
      </c>
      <c r="AAF592" s="67" t="s">
        <v>202</v>
      </c>
      <c r="AAG592" s="67" t="s">
        <v>202</v>
      </c>
      <c r="AAH592" s="67" t="s">
        <v>202</v>
      </c>
      <c r="AAI592" s="67" t="s">
        <v>202</v>
      </c>
      <c r="AAJ592" s="67" t="s">
        <v>202</v>
      </c>
      <c r="AAK592" s="67" t="s">
        <v>202</v>
      </c>
      <c r="AAL592" s="67" t="s">
        <v>202</v>
      </c>
      <c r="AAM592" s="67" t="s">
        <v>202</v>
      </c>
      <c r="AAN592" s="67" t="s">
        <v>202</v>
      </c>
      <c r="AAO592" s="67" t="s">
        <v>202</v>
      </c>
      <c r="AAP592" s="67" t="s">
        <v>202</v>
      </c>
      <c r="AAQ592" s="67" t="s">
        <v>202</v>
      </c>
      <c r="AAR592" s="103">
        <f>AAR562+AAR578</f>
        <v>7622400.4900000002</v>
      </c>
      <c r="AAS592" s="103">
        <f t="shared" ref="AAS592:AAW592" si="1797">AAS562+AAS578</f>
        <v>7621099.7800000003</v>
      </c>
      <c r="AAT592" s="103">
        <f t="shared" si="1797"/>
        <v>8116499.9199999999</v>
      </c>
      <c r="AAU592" s="103">
        <f t="shared" si="1797"/>
        <v>3705411.17</v>
      </c>
      <c r="AAV592" s="103">
        <f t="shared" si="1797"/>
        <v>3422518.83</v>
      </c>
      <c r="AAW592" s="103">
        <f t="shared" si="1797"/>
        <v>3255167.21</v>
      </c>
      <c r="AAX592" s="67" t="s">
        <v>202</v>
      </c>
      <c r="AAY592" s="67" t="s">
        <v>202</v>
      </c>
      <c r="AAZ592" s="67" t="s">
        <v>202</v>
      </c>
      <c r="ABA592" s="67" t="s">
        <v>202</v>
      </c>
      <c r="ABB592" s="67" t="s">
        <v>202</v>
      </c>
      <c r="ABC592" s="67" t="s">
        <v>202</v>
      </c>
      <c r="ABD592" s="67" t="s">
        <v>202</v>
      </c>
      <c r="ABE592" s="67" t="s">
        <v>202</v>
      </c>
      <c r="ABF592" s="67" t="s">
        <v>202</v>
      </c>
      <c r="ABG592" s="67" t="s">
        <v>202</v>
      </c>
      <c r="ABH592" s="67" t="s">
        <v>202</v>
      </c>
      <c r="ABI592" s="67" t="s">
        <v>202</v>
      </c>
      <c r="ABJ592" s="67" t="s">
        <v>202</v>
      </c>
      <c r="ABK592" s="67" t="s">
        <v>202</v>
      </c>
      <c r="ABL592" s="67" t="s">
        <v>202</v>
      </c>
      <c r="ABM592" s="103">
        <f>ABM562+ABM578</f>
        <v>21764999.25</v>
      </c>
      <c r="ABN592" s="103">
        <f t="shared" ref="ABN592:ABR592" si="1798">ABN562+ABN578</f>
        <v>22621000.41</v>
      </c>
      <c r="ABO592" s="103">
        <f t="shared" si="1798"/>
        <v>23914400.399999999</v>
      </c>
      <c r="ABP592" s="103">
        <f t="shared" si="1798"/>
        <v>6423861.8499999996</v>
      </c>
      <c r="ABQ592" s="103">
        <f t="shared" si="1798"/>
        <v>5773347.1299999999</v>
      </c>
      <c r="ABR592" s="103">
        <f t="shared" si="1798"/>
        <v>5450668.5199999996</v>
      </c>
      <c r="ABS592" s="67" t="s">
        <v>202</v>
      </c>
      <c r="ABT592" s="67" t="s">
        <v>202</v>
      </c>
      <c r="ABU592" s="67" t="s">
        <v>202</v>
      </c>
      <c r="ABV592" s="67" t="s">
        <v>202</v>
      </c>
      <c r="ABW592" s="67" t="s">
        <v>202</v>
      </c>
      <c r="ABX592" s="67" t="s">
        <v>202</v>
      </c>
      <c r="ABY592" s="67" t="s">
        <v>202</v>
      </c>
      <c r="ABZ592" s="67" t="s">
        <v>202</v>
      </c>
      <c r="ACA592" s="67" t="s">
        <v>202</v>
      </c>
      <c r="ACB592" s="67" t="s">
        <v>202</v>
      </c>
      <c r="ACC592" s="67" t="s">
        <v>202</v>
      </c>
      <c r="ACD592" s="67" t="s">
        <v>202</v>
      </c>
      <c r="ACE592" s="67" t="s">
        <v>202</v>
      </c>
      <c r="ACF592" s="67" t="s">
        <v>202</v>
      </c>
      <c r="ACG592" s="67" t="s">
        <v>202</v>
      </c>
      <c r="ACH592" s="103">
        <f>ACH562+ACH578</f>
        <v>15735799.82</v>
      </c>
      <c r="ACI592" s="103">
        <f t="shared" ref="ACI592:ACM592" si="1799">ACI562+ACI578</f>
        <v>16878600.030000001</v>
      </c>
      <c r="ACJ592" s="103">
        <f t="shared" si="1799"/>
        <v>17673499.699999999</v>
      </c>
      <c r="ACK592" s="103">
        <f t="shared" si="1799"/>
        <v>3555696.82</v>
      </c>
      <c r="ACL592" s="103">
        <f t="shared" si="1799"/>
        <v>3052466</v>
      </c>
      <c r="ACM592" s="103">
        <f t="shared" si="1799"/>
        <v>2942144.35</v>
      </c>
      <c r="ACN592" s="67" t="s">
        <v>202</v>
      </c>
      <c r="ACO592" s="67" t="s">
        <v>202</v>
      </c>
      <c r="ACP592" s="67" t="s">
        <v>202</v>
      </c>
      <c r="ACQ592" s="67" t="s">
        <v>202</v>
      </c>
      <c r="ACR592" s="67" t="s">
        <v>202</v>
      </c>
      <c r="ACS592" s="67" t="s">
        <v>202</v>
      </c>
      <c r="ACT592" s="67" t="s">
        <v>202</v>
      </c>
      <c r="ACU592" s="67" t="s">
        <v>202</v>
      </c>
      <c r="ACV592" s="67" t="s">
        <v>202</v>
      </c>
      <c r="ACW592" s="67" t="s">
        <v>202</v>
      </c>
      <c r="ACX592" s="67" t="s">
        <v>202</v>
      </c>
      <c r="ACY592" s="67" t="s">
        <v>202</v>
      </c>
      <c r="ACZ592" s="67" t="s">
        <v>202</v>
      </c>
      <c r="ADA592" s="67" t="s">
        <v>202</v>
      </c>
      <c r="ADB592" s="67" t="s">
        <v>202</v>
      </c>
      <c r="ADC592" s="103">
        <f>ADC562+ADC578</f>
        <v>10046199.880000001</v>
      </c>
      <c r="ADD592" s="103">
        <f t="shared" ref="ADD592:ADH592" si="1800">ADD562+ADD578</f>
        <v>10280800.449999999</v>
      </c>
      <c r="ADE592" s="103">
        <f t="shared" si="1800"/>
        <v>10848599.91</v>
      </c>
      <c r="ADF592" s="103">
        <f t="shared" si="1800"/>
        <v>3876472.26</v>
      </c>
      <c r="ADG592" s="103">
        <f t="shared" si="1800"/>
        <v>3596178.84</v>
      </c>
      <c r="ADH592" s="103">
        <f t="shared" si="1800"/>
        <v>3448415.05</v>
      </c>
      <c r="ADI592" s="67" t="s">
        <v>202</v>
      </c>
      <c r="ADJ592" s="67" t="s">
        <v>202</v>
      </c>
      <c r="ADK592" s="67" t="s">
        <v>202</v>
      </c>
      <c r="ADL592" s="67" t="s">
        <v>202</v>
      </c>
      <c r="ADM592" s="67" t="s">
        <v>202</v>
      </c>
      <c r="ADN592" s="67" t="s">
        <v>202</v>
      </c>
      <c r="ADO592" s="67" t="s">
        <v>202</v>
      </c>
      <c r="ADP592" s="67" t="s">
        <v>202</v>
      </c>
      <c r="ADQ592" s="67" t="s">
        <v>202</v>
      </c>
      <c r="ADR592" s="67" t="s">
        <v>202</v>
      </c>
      <c r="ADS592" s="67" t="s">
        <v>202</v>
      </c>
      <c r="ADT592" s="67" t="s">
        <v>202</v>
      </c>
      <c r="ADU592" s="67" t="s">
        <v>202</v>
      </c>
      <c r="ADV592" s="67" t="s">
        <v>202</v>
      </c>
      <c r="ADW592" s="67" t="s">
        <v>202</v>
      </c>
      <c r="ADX592" s="103">
        <f>ADX562+ADX578</f>
        <v>27759947.460000001</v>
      </c>
      <c r="ADY592" s="103">
        <f t="shared" ref="ADY592:AEC592" si="1801">ADY562+ADY578</f>
        <v>34083399.420000002</v>
      </c>
      <c r="ADZ592" s="103">
        <f t="shared" si="1801"/>
        <v>36180799.090000004</v>
      </c>
      <c r="AEA592" s="103">
        <f t="shared" si="1801"/>
        <v>10024019.310000001</v>
      </c>
      <c r="AEB592" s="103">
        <f t="shared" si="1801"/>
        <v>10395995.970000001</v>
      </c>
      <c r="AEC592" s="103">
        <f t="shared" si="1801"/>
        <v>9879076.4399999995</v>
      </c>
      <c r="AED592" s="67" t="s">
        <v>202</v>
      </c>
      <c r="AEE592" s="67" t="s">
        <v>202</v>
      </c>
      <c r="AEF592" s="67" t="s">
        <v>202</v>
      </c>
      <c r="AEG592" s="67" t="s">
        <v>202</v>
      </c>
      <c r="AEH592" s="67" t="s">
        <v>202</v>
      </c>
      <c r="AEI592" s="67" t="s">
        <v>202</v>
      </c>
      <c r="AEJ592" s="67" t="s">
        <v>202</v>
      </c>
      <c r="AEK592" s="67" t="s">
        <v>202</v>
      </c>
      <c r="AEL592" s="67" t="s">
        <v>202</v>
      </c>
      <c r="AEM592" s="67" t="s">
        <v>202</v>
      </c>
      <c r="AEN592" s="67" t="s">
        <v>202</v>
      </c>
      <c r="AEO592" s="67" t="s">
        <v>202</v>
      </c>
      <c r="AEP592" s="67" t="s">
        <v>202</v>
      </c>
      <c r="AEQ592" s="67" t="s">
        <v>202</v>
      </c>
      <c r="AER592" s="67" t="s">
        <v>202</v>
      </c>
      <c r="AES592" s="103">
        <f>AES562+AES578</f>
        <v>13865200.199999999</v>
      </c>
      <c r="AET592" s="103">
        <f t="shared" ref="AET592:AEX592" si="1802">AET562+AET578</f>
        <v>14029199.91</v>
      </c>
      <c r="AEU592" s="103">
        <f t="shared" si="1802"/>
        <v>14805900.24</v>
      </c>
      <c r="AEV592" s="103">
        <f t="shared" si="1802"/>
        <v>4338117.53</v>
      </c>
      <c r="AEW592" s="103">
        <f t="shared" si="1802"/>
        <v>3898231.72</v>
      </c>
      <c r="AEX592" s="103">
        <f t="shared" si="1802"/>
        <v>3743374.69</v>
      </c>
      <c r="AEY592" s="67" t="s">
        <v>202</v>
      </c>
      <c r="AEZ592" s="67" t="s">
        <v>202</v>
      </c>
      <c r="AFA592" s="67" t="s">
        <v>202</v>
      </c>
      <c r="AFB592" s="67" t="s">
        <v>202</v>
      </c>
      <c r="AFC592" s="67" t="s">
        <v>202</v>
      </c>
      <c r="AFD592" s="67" t="s">
        <v>202</v>
      </c>
      <c r="AFE592" s="67" t="s">
        <v>202</v>
      </c>
      <c r="AFF592" s="67" t="s">
        <v>202</v>
      </c>
      <c r="AFG592" s="67" t="s">
        <v>202</v>
      </c>
      <c r="AFH592" s="67" t="s">
        <v>202</v>
      </c>
      <c r="AFI592" s="67" t="s">
        <v>202</v>
      </c>
      <c r="AFJ592" s="67" t="s">
        <v>202</v>
      </c>
      <c r="AFK592" s="67" t="s">
        <v>202</v>
      </c>
      <c r="AFL592" s="67" t="s">
        <v>202</v>
      </c>
      <c r="AFM592" s="67" t="s">
        <v>202</v>
      </c>
      <c r="AFN592" s="103">
        <f>AFN562+AFN578</f>
        <v>7021499.5599999996</v>
      </c>
      <c r="AFO592" s="103">
        <f t="shared" ref="AFO592:AFS592" si="1803">AFO562+AFO578</f>
        <v>7339399.6799999997</v>
      </c>
      <c r="AFP592" s="103">
        <f t="shared" si="1803"/>
        <v>7797400.1100000003</v>
      </c>
      <c r="AFQ592" s="103">
        <f t="shared" si="1803"/>
        <v>3319211.96</v>
      </c>
      <c r="AFR592" s="103">
        <f t="shared" si="1803"/>
        <v>3007307.29</v>
      </c>
      <c r="AFS592" s="103">
        <f t="shared" si="1803"/>
        <v>2880460.53</v>
      </c>
      <c r="AFT592" s="67" t="s">
        <v>202</v>
      </c>
      <c r="AFU592" s="67" t="s">
        <v>202</v>
      </c>
      <c r="AFV592" s="67" t="s">
        <v>202</v>
      </c>
      <c r="AFW592" s="67" t="s">
        <v>202</v>
      </c>
      <c r="AFX592" s="67" t="s">
        <v>202</v>
      </c>
      <c r="AFY592" s="67" t="s">
        <v>202</v>
      </c>
      <c r="AFZ592" s="67" t="s">
        <v>202</v>
      </c>
      <c r="AGA592" s="67" t="s">
        <v>202</v>
      </c>
      <c r="AGB592" s="67" t="s">
        <v>202</v>
      </c>
      <c r="AGC592" s="67" t="s">
        <v>202</v>
      </c>
      <c r="AGD592" s="67" t="s">
        <v>202</v>
      </c>
      <c r="AGE592" s="67" t="s">
        <v>202</v>
      </c>
      <c r="AGF592" s="67" t="s">
        <v>202</v>
      </c>
      <c r="AGG592" s="67" t="s">
        <v>202</v>
      </c>
      <c r="AGH592" s="67" t="s">
        <v>202</v>
      </c>
      <c r="AGI592" s="103">
        <f>AGI562+AGI578</f>
        <v>11274500.609999999</v>
      </c>
      <c r="AGJ592" s="103">
        <f t="shared" ref="AGJ592:AGN592" si="1804">AGJ562+AGJ578</f>
        <v>11921399.789999999</v>
      </c>
      <c r="AGK592" s="103">
        <f t="shared" si="1804"/>
        <v>12564800.59</v>
      </c>
      <c r="AGL592" s="103">
        <f t="shared" si="1804"/>
        <v>5627593.5</v>
      </c>
      <c r="AGM592" s="103">
        <f t="shared" si="1804"/>
        <v>5161521.49</v>
      </c>
      <c r="AGN592" s="103">
        <f t="shared" si="1804"/>
        <v>4947033.0999999996</v>
      </c>
      <c r="AGO592" s="67" t="s">
        <v>202</v>
      </c>
      <c r="AGP592" s="67" t="s">
        <v>202</v>
      </c>
      <c r="AGQ592" s="67" t="s">
        <v>202</v>
      </c>
      <c r="AGR592" s="67" t="s">
        <v>202</v>
      </c>
      <c r="AGS592" s="67" t="s">
        <v>202</v>
      </c>
      <c r="AGT592" s="67" t="s">
        <v>202</v>
      </c>
      <c r="AGU592" s="67" t="s">
        <v>202</v>
      </c>
      <c r="AGV592" s="67" t="s">
        <v>202</v>
      </c>
      <c r="AGW592" s="67" t="s">
        <v>202</v>
      </c>
      <c r="AGX592" s="67" t="s">
        <v>202</v>
      </c>
      <c r="AGY592" s="67" t="s">
        <v>202</v>
      </c>
      <c r="AGZ592" s="67" t="s">
        <v>202</v>
      </c>
      <c r="AHA592" s="67" t="s">
        <v>202</v>
      </c>
      <c r="AHB592" s="67" t="s">
        <v>202</v>
      </c>
      <c r="AHC592" s="67" t="s">
        <v>202</v>
      </c>
      <c r="AHD592" s="103">
        <f>AHD562+AHD578</f>
        <v>3509099.74</v>
      </c>
      <c r="AHE592" s="103">
        <f t="shared" ref="AHE592:AHI592" si="1805">AHE562+AHE578</f>
        <v>3712199.76</v>
      </c>
      <c r="AHF592" s="103">
        <f t="shared" si="1805"/>
        <v>3918399.84</v>
      </c>
      <c r="AHG592" s="103">
        <f t="shared" si="1805"/>
        <v>2599353.31</v>
      </c>
      <c r="AHH592" s="103">
        <f t="shared" si="1805"/>
        <v>2405648.88</v>
      </c>
      <c r="AHI592" s="103">
        <f t="shared" si="1805"/>
        <v>2300426.8199999998</v>
      </c>
      <c r="AHJ592" s="67" t="s">
        <v>202</v>
      </c>
      <c r="AHK592" s="67" t="s">
        <v>202</v>
      </c>
      <c r="AHL592" s="67" t="s">
        <v>202</v>
      </c>
      <c r="AHM592" s="67" t="s">
        <v>202</v>
      </c>
      <c r="AHN592" s="67" t="s">
        <v>202</v>
      </c>
      <c r="AHO592" s="67" t="s">
        <v>202</v>
      </c>
      <c r="AHP592" s="67" t="s">
        <v>202</v>
      </c>
      <c r="AHQ592" s="67" t="s">
        <v>202</v>
      </c>
      <c r="AHR592" s="67" t="s">
        <v>202</v>
      </c>
      <c r="AHS592" s="67" t="s">
        <v>202</v>
      </c>
      <c r="AHT592" s="67" t="s">
        <v>202</v>
      </c>
      <c r="AHU592" s="67" t="s">
        <v>202</v>
      </c>
      <c r="AHV592" s="67" t="s">
        <v>202</v>
      </c>
      <c r="AHW592" s="67" t="s">
        <v>202</v>
      </c>
      <c r="AHX592" s="67" t="s">
        <v>202</v>
      </c>
      <c r="AHY592" s="103">
        <f>AHY562+AHY578</f>
        <v>8440099.9199999999</v>
      </c>
      <c r="AHZ592" s="103">
        <f t="shared" ref="AHZ592:AID592" si="1806">AHZ562+AHZ578</f>
        <v>8762099.4499999993</v>
      </c>
      <c r="AIA592" s="103">
        <f t="shared" si="1806"/>
        <v>9300599.5999999996</v>
      </c>
      <c r="AIB592" s="103">
        <f t="shared" si="1806"/>
        <v>3886560.52</v>
      </c>
      <c r="AIC592" s="103">
        <f t="shared" si="1806"/>
        <v>3452425.14</v>
      </c>
      <c r="AID592" s="103">
        <f t="shared" si="1806"/>
        <v>3291117.8</v>
      </c>
      <c r="AIE592" s="67" t="s">
        <v>202</v>
      </c>
      <c r="AIF592" s="67" t="s">
        <v>202</v>
      </c>
      <c r="AIG592" s="67" t="s">
        <v>202</v>
      </c>
      <c r="AIH592" s="67" t="s">
        <v>202</v>
      </c>
      <c r="AII592" s="67" t="s">
        <v>202</v>
      </c>
      <c r="AIJ592" s="67" t="s">
        <v>202</v>
      </c>
      <c r="AIK592" s="67" t="s">
        <v>202</v>
      </c>
      <c r="AIL592" s="67" t="s">
        <v>202</v>
      </c>
      <c r="AIM592" s="67" t="s">
        <v>202</v>
      </c>
      <c r="AIN592" s="67" t="s">
        <v>202</v>
      </c>
      <c r="AIO592" s="67" t="s">
        <v>202</v>
      </c>
      <c r="AIP592" s="67" t="s">
        <v>202</v>
      </c>
      <c r="AIQ592" s="67" t="s">
        <v>202</v>
      </c>
      <c r="AIR592" s="67" t="s">
        <v>202</v>
      </c>
      <c r="AIS592" s="67" t="s">
        <v>202</v>
      </c>
      <c r="AIT592" s="103">
        <f>AIT562+AIT578</f>
        <v>0</v>
      </c>
      <c r="AIU592" s="103">
        <f t="shared" ref="AIU592:AIY592" si="1807">AIU562+AIU578</f>
        <v>0</v>
      </c>
      <c r="AIV592" s="103">
        <f t="shared" si="1807"/>
        <v>0</v>
      </c>
      <c r="AIW592" s="103">
        <f t="shared" si="1807"/>
        <v>0</v>
      </c>
      <c r="AIX592" s="103">
        <f t="shared" si="1807"/>
        <v>0</v>
      </c>
      <c r="AIY592" s="103">
        <f t="shared" si="1807"/>
        <v>0</v>
      </c>
      <c r="AIZ592" s="67" t="s">
        <v>202</v>
      </c>
      <c r="AJA592" s="67" t="s">
        <v>202</v>
      </c>
      <c r="AJB592" s="67" t="s">
        <v>202</v>
      </c>
      <c r="AJC592" s="67" t="s">
        <v>202</v>
      </c>
      <c r="AJD592" s="67" t="s">
        <v>202</v>
      </c>
      <c r="AJE592" s="67" t="s">
        <v>202</v>
      </c>
      <c r="AJF592" s="67" t="s">
        <v>202</v>
      </c>
      <c r="AJG592" s="67" t="s">
        <v>202</v>
      </c>
      <c r="AJH592" s="67" t="s">
        <v>202</v>
      </c>
      <c r="AJI592" s="67" t="s">
        <v>202</v>
      </c>
      <c r="AJJ592" s="67" t="s">
        <v>202</v>
      </c>
      <c r="AJK592" s="67" t="s">
        <v>202</v>
      </c>
      <c r="AJL592" s="67" t="s">
        <v>202</v>
      </c>
      <c r="AJM592" s="67" t="s">
        <v>202</v>
      </c>
      <c r="AJN592" s="67" t="s">
        <v>202</v>
      </c>
      <c r="AJO592" s="103">
        <f>AJO562+AJO578</f>
        <v>12342200.15</v>
      </c>
      <c r="AJP592" s="103">
        <f t="shared" ref="AJP592:AJT592" si="1808">AJP562+AJP578</f>
        <v>12096500.4</v>
      </c>
      <c r="AJQ592" s="103">
        <f t="shared" si="1808"/>
        <v>12762800.550000001</v>
      </c>
      <c r="AJR592" s="103">
        <f t="shared" si="1808"/>
        <v>5534659.6500000004</v>
      </c>
      <c r="AJS592" s="103">
        <f t="shared" si="1808"/>
        <v>4940227.17</v>
      </c>
      <c r="AJT592" s="103">
        <f t="shared" si="1808"/>
        <v>4741250.74</v>
      </c>
      <c r="AJU592" s="67" t="s">
        <v>202</v>
      </c>
      <c r="AJV592" s="67" t="s">
        <v>202</v>
      </c>
      <c r="AJW592" s="67" t="s">
        <v>202</v>
      </c>
      <c r="AJX592" s="67" t="s">
        <v>202</v>
      </c>
      <c r="AJY592" s="67" t="s">
        <v>202</v>
      </c>
      <c r="AJZ592" s="67" t="s">
        <v>202</v>
      </c>
      <c r="AKA592" s="67" t="s">
        <v>202</v>
      </c>
      <c r="AKB592" s="67" t="s">
        <v>202</v>
      </c>
      <c r="AKC592" s="67" t="s">
        <v>202</v>
      </c>
      <c r="AKD592" s="67" t="s">
        <v>202</v>
      </c>
      <c r="AKE592" s="67" t="s">
        <v>202</v>
      </c>
      <c r="AKF592" s="67" t="s">
        <v>202</v>
      </c>
      <c r="AKG592" s="67" t="s">
        <v>202</v>
      </c>
      <c r="AKH592" s="67" t="s">
        <v>202</v>
      </c>
      <c r="AKI592" s="67" t="s">
        <v>202</v>
      </c>
      <c r="AKJ592" s="103">
        <f>AKJ562+AKJ578</f>
        <v>8326199.2999999998</v>
      </c>
      <c r="AKK592" s="103">
        <f t="shared" ref="AKK592:AKO592" si="1809">AKK562+AKK578</f>
        <v>8729200.1500000004</v>
      </c>
      <c r="AKL592" s="103">
        <f t="shared" si="1809"/>
        <v>9247299.9499999993</v>
      </c>
      <c r="AKM592" s="103">
        <f t="shared" si="1809"/>
        <v>3789405.18</v>
      </c>
      <c r="AKN592" s="103">
        <f t="shared" si="1809"/>
        <v>3427358.48</v>
      </c>
      <c r="AKO592" s="103">
        <f t="shared" si="1809"/>
        <v>3288305.59</v>
      </c>
      <c r="AKP592" s="67" t="s">
        <v>202</v>
      </c>
      <c r="AKQ592" s="67" t="s">
        <v>202</v>
      </c>
      <c r="AKR592" s="67" t="s">
        <v>202</v>
      </c>
      <c r="AKS592" s="67" t="s">
        <v>202</v>
      </c>
      <c r="AKT592" s="67" t="s">
        <v>202</v>
      </c>
      <c r="AKU592" s="67" t="s">
        <v>202</v>
      </c>
      <c r="AKV592" s="67" t="s">
        <v>202</v>
      </c>
      <c r="AKW592" s="67" t="s">
        <v>202</v>
      </c>
      <c r="AKX592" s="67" t="s">
        <v>202</v>
      </c>
      <c r="AKY592" s="67" t="s">
        <v>202</v>
      </c>
      <c r="AKZ592" s="67" t="s">
        <v>202</v>
      </c>
      <c r="ALA592" s="67" t="s">
        <v>202</v>
      </c>
      <c r="ALB592" s="67" t="s">
        <v>202</v>
      </c>
      <c r="ALC592" s="67" t="s">
        <v>202</v>
      </c>
      <c r="ALD592" s="67" t="s">
        <v>202</v>
      </c>
      <c r="ALE592" s="103">
        <f>ALE562+ALE578</f>
        <v>8928099.6600000001</v>
      </c>
      <c r="ALF592" s="103">
        <f t="shared" ref="ALF592:ALJ592" si="1810">ALF562+ALF578</f>
        <v>9093599.2899999991</v>
      </c>
      <c r="ALG592" s="103">
        <f t="shared" si="1810"/>
        <v>9607399.5399999991</v>
      </c>
      <c r="ALH592" s="103">
        <f t="shared" si="1810"/>
        <v>4321914.76</v>
      </c>
      <c r="ALI592" s="103">
        <f t="shared" si="1810"/>
        <v>3782382.19</v>
      </c>
      <c r="ALJ592" s="103">
        <f t="shared" si="1810"/>
        <v>3583729.18</v>
      </c>
      <c r="ALK592" s="67" t="s">
        <v>202</v>
      </c>
      <c r="ALL592" s="67" t="s">
        <v>202</v>
      </c>
      <c r="ALM592" s="67" t="s">
        <v>202</v>
      </c>
      <c r="ALN592" s="67" t="s">
        <v>202</v>
      </c>
      <c r="ALO592" s="67" t="s">
        <v>202</v>
      </c>
      <c r="ALP592" s="67" t="s">
        <v>202</v>
      </c>
      <c r="ALQ592" s="67" t="s">
        <v>202</v>
      </c>
      <c r="ALR592" s="67" t="s">
        <v>202</v>
      </c>
      <c r="ALS592" s="67" t="s">
        <v>202</v>
      </c>
      <c r="ALT592" s="67" t="s">
        <v>202</v>
      </c>
      <c r="ALU592" s="67" t="s">
        <v>202</v>
      </c>
      <c r="ALV592" s="67" t="s">
        <v>202</v>
      </c>
      <c r="ALW592" s="67" t="s">
        <v>202</v>
      </c>
      <c r="ALX592" s="67" t="s">
        <v>202</v>
      </c>
      <c r="ALY592" s="67" t="s">
        <v>202</v>
      </c>
      <c r="ALZ592" s="103">
        <f>ALZ562+ALZ578</f>
        <v>8506800.2599999998</v>
      </c>
      <c r="AMA592" s="103">
        <f t="shared" ref="AMA592:AME592" si="1811">AMA562+AMA578</f>
        <v>8057399.6799999997</v>
      </c>
      <c r="AMB592" s="103">
        <f t="shared" si="1811"/>
        <v>8572299.4199999999</v>
      </c>
      <c r="AMC592" s="103">
        <f t="shared" si="1811"/>
        <v>4168076.96</v>
      </c>
      <c r="AMD592" s="103">
        <f t="shared" si="1811"/>
        <v>3578563.61</v>
      </c>
      <c r="AME592" s="103">
        <f t="shared" si="1811"/>
        <v>3385948.35</v>
      </c>
      <c r="AMF592" s="67" t="s">
        <v>202</v>
      </c>
      <c r="AMG592" s="67" t="s">
        <v>202</v>
      </c>
      <c r="AMH592" s="67" t="s">
        <v>202</v>
      </c>
      <c r="AMI592" s="67" t="s">
        <v>202</v>
      </c>
      <c r="AMJ592" s="67" t="s">
        <v>202</v>
      </c>
      <c r="AMK592" s="67" t="s">
        <v>202</v>
      </c>
      <c r="AML592" s="67" t="s">
        <v>202</v>
      </c>
      <c r="AMM592" s="67" t="s">
        <v>202</v>
      </c>
      <c r="AMN592" s="67" t="s">
        <v>202</v>
      </c>
      <c r="AMO592" s="67" t="s">
        <v>202</v>
      </c>
      <c r="AMP592" s="67" t="s">
        <v>202</v>
      </c>
      <c r="AMQ592" s="67" t="s">
        <v>202</v>
      </c>
      <c r="AMR592" s="67" t="s">
        <v>202</v>
      </c>
      <c r="AMS592" s="67" t="s">
        <v>202</v>
      </c>
      <c r="AMT592" s="67" t="s">
        <v>202</v>
      </c>
      <c r="AMU592" s="103">
        <f>AMU562+AMU578</f>
        <v>19338898.77</v>
      </c>
      <c r="AMV592" s="103">
        <f t="shared" ref="AMV592:AMZ592" si="1812">AMV562+AMV578</f>
        <v>21265899.489999998</v>
      </c>
      <c r="AMW592" s="103">
        <f t="shared" si="1812"/>
        <v>22598299.719999999</v>
      </c>
      <c r="AMX592" s="103">
        <f t="shared" si="1812"/>
        <v>7996562.8700000001</v>
      </c>
      <c r="AMY592" s="103">
        <f t="shared" si="1812"/>
        <v>7561364.2999999998</v>
      </c>
      <c r="AMZ592" s="103">
        <f t="shared" si="1812"/>
        <v>7175813.8499999996</v>
      </c>
      <c r="ANA592" s="67" t="s">
        <v>202</v>
      </c>
      <c r="ANB592" s="67" t="s">
        <v>202</v>
      </c>
      <c r="ANC592" s="67" t="s">
        <v>202</v>
      </c>
      <c r="AND592" s="67" t="s">
        <v>202</v>
      </c>
      <c r="ANE592" s="67" t="s">
        <v>202</v>
      </c>
      <c r="ANF592" s="67" t="s">
        <v>202</v>
      </c>
      <c r="ANG592" s="67" t="s">
        <v>202</v>
      </c>
      <c r="ANH592" s="67" t="s">
        <v>202</v>
      </c>
      <c r="ANI592" s="67" t="s">
        <v>202</v>
      </c>
      <c r="ANJ592" s="67" t="s">
        <v>202</v>
      </c>
      <c r="ANK592" s="67" t="s">
        <v>202</v>
      </c>
      <c r="ANL592" s="67" t="s">
        <v>202</v>
      </c>
      <c r="ANM592" s="67" t="s">
        <v>202</v>
      </c>
      <c r="ANN592" s="67" t="s">
        <v>202</v>
      </c>
      <c r="ANO592" s="67" t="s">
        <v>202</v>
      </c>
      <c r="ANP592" s="103">
        <f>ANP562+ANP578</f>
        <v>4516400.0599999996</v>
      </c>
      <c r="ANQ592" s="103">
        <f t="shared" ref="ANQ592:ANU592" si="1813">ANQ562+ANQ578</f>
        <v>2765600.09</v>
      </c>
      <c r="ANR592" s="103">
        <f t="shared" si="1813"/>
        <v>2998400.02</v>
      </c>
      <c r="ANS592" s="103">
        <f t="shared" si="1813"/>
        <v>3188065.62</v>
      </c>
      <c r="ANT592" s="103">
        <f t="shared" si="1813"/>
        <v>2642300.7599999998</v>
      </c>
      <c r="ANU592" s="103">
        <f t="shared" si="1813"/>
        <v>2579944.9</v>
      </c>
      <c r="ANV592" s="67" t="s">
        <v>202</v>
      </c>
      <c r="ANW592" s="67" t="s">
        <v>202</v>
      </c>
      <c r="ANX592" s="67" t="s">
        <v>202</v>
      </c>
      <c r="ANY592" s="67" t="s">
        <v>202</v>
      </c>
      <c r="ANZ592" s="67" t="s">
        <v>202</v>
      </c>
      <c r="AOA592" s="67" t="s">
        <v>202</v>
      </c>
      <c r="AOB592" s="67" t="s">
        <v>202</v>
      </c>
      <c r="AOC592" s="67" t="s">
        <v>202</v>
      </c>
      <c r="AOD592" s="67" t="s">
        <v>202</v>
      </c>
      <c r="AOE592" s="67" t="s">
        <v>202</v>
      </c>
      <c r="AOF592" s="67" t="s">
        <v>202</v>
      </c>
      <c r="AOG592" s="67" t="s">
        <v>202</v>
      </c>
      <c r="AOH592" s="67" t="s">
        <v>202</v>
      </c>
      <c r="AOI592" s="67" t="s">
        <v>202</v>
      </c>
      <c r="AOJ592" s="67" t="s">
        <v>202</v>
      </c>
      <c r="AOK592" s="103">
        <f>AOK562+AOK578</f>
        <v>18367499.559999999</v>
      </c>
      <c r="AOL592" s="103">
        <f t="shared" ref="AOL592:AOP592" si="1814">AOL562+AOL578</f>
        <v>18121799.129999999</v>
      </c>
      <c r="AOM592" s="103">
        <f t="shared" si="1814"/>
        <v>19348199.719999999</v>
      </c>
      <c r="AON592" s="103">
        <f t="shared" si="1814"/>
        <v>6344633.96</v>
      </c>
      <c r="AOO592" s="103">
        <f t="shared" si="1814"/>
        <v>6634553.4100000001</v>
      </c>
      <c r="AOP592" s="103">
        <f t="shared" si="1814"/>
        <v>6303943.0899999999</v>
      </c>
      <c r="AOQ592" s="67" t="s">
        <v>202</v>
      </c>
      <c r="AOR592" s="67" t="s">
        <v>202</v>
      </c>
      <c r="AOS592" s="67" t="s">
        <v>202</v>
      </c>
      <c r="AOT592" s="67" t="s">
        <v>202</v>
      </c>
      <c r="AOU592" s="67" t="s">
        <v>202</v>
      </c>
      <c r="AOV592" s="67" t="s">
        <v>202</v>
      </c>
      <c r="AOW592" s="67" t="s">
        <v>202</v>
      </c>
      <c r="AOX592" s="67" t="s">
        <v>202</v>
      </c>
      <c r="AOY592" s="67" t="s">
        <v>202</v>
      </c>
      <c r="AOZ592" s="67" t="s">
        <v>202</v>
      </c>
      <c r="APA592" s="67" t="s">
        <v>202</v>
      </c>
      <c r="APB592" s="67" t="s">
        <v>202</v>
      </c>
      <c r="APC592" s="67" t="s">
        <v>202</v>
      </c>
      <c r="APD592" s="67" t="s">
        <v>202</v>
      </c>
      <c r="APE592" s="67" t="s">
        <v>202</v>
      </c>
      <c r="APF592" s="103">
        <f>APF562+APF578</f>
        <v>15593300.42</v>
      </c>
      <c r="APG592" s="103">
        <f t="shared" ref="APG592:APK592" si="1815">APG562+APG578</f>
        <v>17084799.84</v>
      </c>
      <c r="APH592" s="103">
        <f t="shared" si="1815"/>
        <v>18133700.07</v>
      </c>
      <c r="API592" s="103">
        <f t="shared" si="1815"/>
        <v>8305651.0099999998</v>
      </c>
      <c r="APJ592" s="103">
        <f t="shared" si="1815"/>
        <v>7513261.6100000003</v>
      </c>
      <c r="APK592" s="103">
        <f t="shared" si="1815"/>
        <v>7076909.0800000001</v>
      </c>
      <c r="APL592" s="67" t="s">
        <v>202</v>
      </c>
      <c r="APM592" s="67" t="s">
        <v>202</v>
      </c>
      <c r="APN592" s="67" t="s">
        <v>202</v>
      </c>
      <c r="APO592" s="67" t="s">
        <v>202</v>
      </c>
      <c r="APP592" s="67" t="s">
        <v>202</v>
      </c>
      <c r="APQ592" s="67" t="s">
        <v>202</v>
      </c>
      <c r="APR592" s="67" t="s">
        <v>202</v>
      </c>
      <c r="APS592" s="67" t="s">
        <v>202</v>
      </c>
      <c r="APT592" s="67" t="s">
        <v>202</v>
      </c>
      <c r="APU592" s="67" t="s">
        <v>202</v>
      </c>
      <c r="APV592" s="67" t="s">
        <v>202</v>
      </c>
      <c r="APW592" s="67" t="s">
        <v>202</v>
      </c>
      <c r="APX592" s="67" t="s">
        <v>202</v>
      </c>
      <c r="APY592" s="67" t="s">
        <v>202</v>
      </c>
      <c r="APZ592" s="67" t="s">
        <v>202</v>
      </c>
      <c r="AQA592" s="103">
        <f>AQA562+AQA578</f>
        <v>8466700.0800000001</v>
      </c>
      <c r="AQB592" s="103">
        <f t="shared" ref="AQB592:AQF592" si="1816">AQB562+AQB578</f>
        <v>9221300.4399999995</v>
      </c>
      <c r="AQC592" s="103">
        <f t="shared" si="1816"/>
        <v>9739699.9199999999</v>
      </c>
      <c r="AQD592" s="103">
        <f t="shared" si="1816"/>
        <v>4007665.36</v>
      </c>
      <c r="AQE592" s="103">
        <f t="shared" si="1816"/>
        <v>3680090.67</v>
      </c>
      <c r="AQF592" s="103">
        <f t="shared" si="1816"/>
        <v>3496641.29</v>
      </c>
      <c r="AQG592" s="67" t="s">
        <v>202</v>
      </c>
      <c r="AQH592" s="67" t="s">
        <v>202</v>
      </c>
      <c r="AQI592" s="67" t="s">
        <v>202</v>
      </c>
      <c r="AQJ592" s="67" t="s">
        <v>202</v>
      </c>
      <c r="AQK592" s="67" t="s">
        <v>202</v>
      </c>
      <c r="AQL592" s="67" t="s">
        <v>202</v>
      </c>
      <c r="AQM592" s="67" t="s">
        <v>202</v>
      </c>
      <c r="AQN592" s="67" t="s">
        <v>202</v>
      </c>
      <c r="AQO592" s="67" t="s">
        <v>202</v>
      </c>
      <c r="AQP592" s="67" t="s">
        <v>202</v>
      </c>
      <c r="AQQ592" s="67" t="s">
        <v>202</v>
      </c>
      <c r="AQR592" s="67" t="s">
        <v>202</v>
      </c>
      <c r="AQS592" s="67" t="s">
        <v>202</v>
      </c>
      <c r="AQT592" s="67" t="s">
        <v>202</v>
      </c>
      <c r="AQU592" s="67" t="s">
        <v>202</v>
      </c>
      <c r="AQV592" s="103">
        <f>AQV562+AQV578</f>
        <v>17463999.07</v>
      </c>
      <c r="AQW592" s="103">
        <f t="shared" ref="AQW592:ARA592" si="1817">AQW562+AQW578</f>
        <v>18440300.609999999</v>
      </c>
      <c r="AQX592" s="103">
        <f t="shared" si="1817"/>
        <v>19659199.219999999</v>
      </c>
      <c r="AQY592" s="103">
        <f t="shared" si="1817"/>
        <v>6088034.7699999996</v>
      </c>
      <c r="AQZ592" s="103">
        <f t="shared" si="1817"/>
        <v>6112451.2800000003</v>
      </c>
      <c r="ARA592" s="103">
        <f t="shared" si="1817"/>
        <v>5864604.8899999997</v>
      </c>
      <c r="ARB592" s="67" t="s">
        <v>202</v>
      </c>
      <c r="ARC592" s="67" t="s">
        <v>202</v>
      </c>
      <c r="ARD592" s="67" t="s">
        <v>202</v>
      </c>
      <c r="ARE592" s="67" t="s">
        <v>202</v>
      </c>
      <c r="ARF592" s="67" t="s">
        <v>202</v>
      </c>
      <c r="ARG592" s="67" t="s">
        <v>202</v>
      </c>
      <c r="ARH592" s="67" t="s">
        <v>202</v>
      </c>
      <c r="ARI592" s="67" t="s">
        <v>202</v>
      </c>
      <c r="ARJ592" s="67" t="s">
        <v>202</v>
      </c>
      <c r="ARK592" s="67" t="s">
        <v>202</v>
      </c>
      <c r="ARL592" s="67" t="s">
        <v>202</v>
      </c>
      <c r="ARM592" s="67" t="s">
        <v>202</v>
      </c>
      <c r="ARN592" s="67" t="s">
        <v>202</v>
      </c>
      <c r="ARO592" s="67" t="s">
        <v>202</v>
      </c>
      <c r="ARP592" s="67" t="s">
        <v>202</v>
      </c>
      <c r="ARQ592" s="103">
        <f>ARQ562+ARQ578</f>
        <v>8407599.2799999993</v>
      </c>
      <c r="ARR592" s="103">
        <f t="shared" ref="ARR592:ARV592" si="1818">ARR562+ARR578</f>
        <v>9821700.5199999996</v>
      </c>
      <c r="ARS592" s="103">
        <f t="shared" si="1818"/>
        <v>10348700.779999999</v>
      </c>
      <c r="ART592" s="103">
        <f t="shared" si="1818"/>
        <v>3967881.63</v>
      </c>
      <c r="ARU592" s="103">
        <f t="shared" si="1818"/>
        <v>3602815.5</v>
      </c>
      <c r="ARV592" s="103">
        <f t="shared" si="1818"/>
        <v>3409616.58</v>
      </c>
      <c r="ARW592" s="67" t="s">
        <v>202</v>
      </c>
      <c r="ARX592" s="67" t="s">
        <v>202</v>
      </c>
      <c r="ARY592" s="67" t="s">
        <v>202</v>
      </c>
      <c r="ARZ592" s="67" t="s">
        <v>202</v>
      </c>
      <c r="ASA592" s="67" t="s">
        <v>202</v>
      </c>
      <c r="ASB592" s="67" t="s">
        <v>202</v>
      </c>
      <c r="ASC592" s="67" t="s">
        <v>202</v>
      </c>
      <c r="ASD592" s="67" t="s">
        <v>202</v>
      </c>
      <c r="ASE592" s="67" t="s">
        <v>202</v>
      </c>
      <c r="ASF592" s="67" t="s">
        <v>202</v>
      </c>
      <c r="ASG592" s="67" t="s">
        <v>202</v>
      </c>
      <c r="ASH592" s="67" t="s">
        <v>202</v>
      </c>
      <c r="ASI592" s="67" t="s">
        <v>202</v>
      </c>
      <c r="ASJ592" s="67" t="s">
        <v>202</v>
      </c>
      <c r="ASK592" s="67" t="s">
        <v>202</v>
      </c>
      <c r="ASL592" s="103">
        <f>ASL562+ASL578</f>
        <v>17937401.219999999</v>
      </c>
      <c r="ASM592" s="103">
        <f t="shared" ref="ASM592:ASQ592" si="1819">ASM562+ASM578</f>
        <v>18415999.32</v>
      </c>
      <c r="ASN592" s="103">
        <f t="shared" si="1819"/>
        <v>19459098.920000002</v>
      </c>
      <c r="ASO592" s="103">
        <f t="shared" si="1819"/>
        <v>7073780.5</v>
      </c>
      <c r="ASP592" s="103">
        <f t="shared" si="1819"/>
        <v>7584965.6100000003</v>
      </c>
      <c r="ASQ592" s="103">
        <f t="shared" si="1819"/>
        <v>7122318.46</v>
      </c>
      <c r="ASR592" s="67" t="s">
        <v>202</v>
      </c>
      <c r="ASS592" s="67" t="s">
        <v>202</v>
      </c>
      <c r="AST592" s="67" t="s">
        <v>202</v>
      </c>
      <c r="ASU592" s="67" t="s">
        <v>202</v>
      </c>
      <c r="ASV592" s="67" t="s">
        <v>202</v>
      </c>
      <c r="ASW592" s="67" t="s">
        <v>202</v>
      </c>
      <c r="ASX592" s="67" t="s">
        <v>202</v>
      </c>
      <c r="ASY592" s="67" t="s">
        <v>202</v>
      </c>
      <c r="ASZ592" s="67" t="s">
        <v>202</v>
      </c>
      <c r="ATA592" s="67" t="s">
        <v>202</v>
      </c>
      <c r="ATB592" s="67" t="s">
        <v>202</v>
      </c>
      <c r="ATC592" s="67" t="s">
        <v>202</v>
      </c>
      <c r="ATD592" s="67" t="s">
        <v>202</v>
      </c>
      <c r="ATE592" s="67" t="s">
        <v>202</v>
      </c>
      <c r="ATF592" s="67" t="s">
        <v>202</v>
      </c>
      <c r="ATG592" s="103">
        <f>ATG562+ATG578</f>
        <v>18468800.620000001</v>
      </c>
      <c r="ATH592" s="103">
        <f t="shared" ref="ATH592:ATL592" si="1820">ATH562+ATH578</f>
        <v>19288500.98</v>
      </c>
      <c r="ATI592" s="103">
        <f t="shared" si="1820"/>
        <v>20425599.879999999</v>
      </c>
      <c r="ATJ592" s="103">
        <f t="shared" si="1820"/>
        <v>7263130.0199999996</v>
      </c>
      <c r="ATK592" s="103">
        <f t="shared" si="1820"/>
        <v>6365599.1100000003</v>
      </c>
      <c r="ATL592" s="103">
        <f t="shared" si="1820"/>
        <v>6039308.6299999999</v>
      </c>
      <c r="ATM592" s="67" t="s">
        <v>202</v>
      </c>
      <c r="ATN592" s="67" t="s">
        <v>202</v>
      </c>
      <c r="ATO592" s="67" t="s">
        <v>202</v>
      </c>
      <c r="ATP592" s="67" t="s">
        <v>202</v>
      </c>
      <c r="ATQ592" s="67" t="s">
        <v>202</v>
      </c>
      <c r="ATR592" s="67" t="s">
        <v>202</v>
      </c>
      <c r="ATS592" s="67" t="s">
        <v>202</v>
      </c>
      <c r="ATT592" s="67" t="s">
        <v>202</v>
      </c>
      <c r="ATU592" s="67" t="s">
        <v>202</v>
      </c>
      <c r="ATV592" s="67" t="s">
        <v>202</v>
      </c>
      <c r="ATW592" s="67" t="s">
        <v>202</v>
      </c>
      <c r="ATX592" s="67" t="s">
        <v>202</v>
      </c>
      <c r="ATY592" s="67" t="s">
        <v>202</v>
      </c>
      <c r="ATZ592" s="67" t="s">
        <v>202</v>
      </c>
      <c r="AUA592" s="67" t="s">
        <v>202</v>
      </c>
      <c r="AUB592" s="103">
        <f>AUB562+AUB578</f>
        <v>29348401.620000001</v>
      </c>
      <c r="AUC592" s="103">
        <f t="shared" ref="AUC592:AUG592" si="1821">AUC562+AUC578</f>
        <v>31452099.059999999</v>
      </c>
      <c r="AUD592" s="103">
        <f t="shared" si="1821"/>
        <v>33282101.559999999</v>
      </c>
      <c r="AUE592" s="103">
        <f t="shared" si="1821"/>
        <v>12205900.859999999</v>
      </c>
      <c r="AUF592" s="103">
        <f t="shared" si="1821"/>
        <v>11933020.699999999</v>
      </c>
      <c r="AUG592" s="103">
        <f t="shared" si="1821"/>
        <v>11211302.970000001</v>
      </c>
      <c r="AUH592" s="67" t="s">
        <v>202</v>
      </c>
      <c r="AUI592" s="67" t="s">
        <v>202</v>
      </c>
      <c r="AUJ592" s="67" t="s">
        <v>202</v>
      </c>
      <c r="AUK592" s="67" t="s">
        <v>202</v>
      </c>
      <c r="AUL592" s="67" t="s">
        <v>202</v>
      </c>
      <c r="AUM592" s="67" t="s">
        <v>202</v>
      </c>
      <c r="AUN592" s="67" t="s">
        <v>202</v>
      </c>
      <c r="AUO592" s="67" t="s">
        <v>202</v>
      </c>
      <c r="AUP592" s="67" t="s">
        <v>202</v>
      </c>
      <c r="AUQ592" s="67" t="s">
        <v>202</v>
      </c>
      <c r="AUR592" s="67" t="s">
        <v>202</v>
      </c>
      <c r="AUS592" s="67" t="s">
        <v>202</v>
      </c>
      <c r="AUT592" s="67" t="s">
        <v>202</v>
      </c>
      <c r="AUU592" s="67" t="s">
        <v>202</v>
      </c>
      <c r="AUV592" s="67" t="s">
        <v>202</v>
      </c>
      <c r="AUW592" s="103">
        <f>AUW562+AUW578</f>
        <v>20349999.43</v>
      </c>
      <c r="AUX592" s="103">
        <f t="shared" ref="AUX592:AVB592" si="1822">AUX562+AUX578</f>
        <v>21360400.620000001</v>
      </c>
      <c r="AUY592" s="103">
        <f t="shared" si="1822"/>
        <v>22594100.43</v>
      </c>
      <c r="AUZ592" s="103">
        <f t="shared" si="1822"/>
        <v>8008797.0700000003</v>
      </c>
      <c r="AVA592" s="103">
        <f t="shared" si="1822"/>
        <v>7908387.2800000003</v>
      </c>
      <c r="AVB592" s="103">
        <f t="shared" si="1822"/>
        <v>7505295.5599999996</v>
      </c>
      <c r="AVC592" s="67" t="s">
        <v>202</v>
      </c>
      <c r="AVD592" s="67" t="s">
        <v>202</v>
      </c>
      <c r="AVE592" s="67" t="s">
        <v>202</v>
      </c>
      <c r="AVF592" s="67" t="s">
        <v>202</v>
      </c>
      <c r="AVG592" s="67" t="s">
        <v>202</v>
      </c>
      <c r="AVH592" s="67" t="s">
        <v>202</v>
      </c>
      <c r="AVI592" s="67" t="s">
        <v>202</v>
      </c>
      <c r="AVJ592" s="67" t="s">
        <v>202</v>
      </c>
      <c r="AVK592" s="67" t="s">
        <v>202</v>
      </c>
      <c r="AVL592" s="67" t="s">
        <v>202</v>
      </c>
      <c r="AVM592" s="67" t="s">
        <v>202</v>
      </c>
      <c r="AVN592" s="67" t="s">
        <v>202</v>
      </c>
      <c r="AVO592" s="67" t="s">
        <v>202</v>
      </c>
      <c r="AVP592" s="67" t="s">
        <v>202</v>
      </c>
      <c r="AVQ592" s="67" t="s">
        <v>202</v>
      </c>
      <c r="AVR592" s="103">
        <f>AVR562+AVR578</f>
        <v>719192744.64999998</v>
      </c>
      <c r="AVS592" s="103">
        <f t="shared" ref="AVS592:AVW592" si="1823">AVS562+AVS578</f>
        <v>750790903.17999995</v>
      </c>
      <c r="AVT592" s="103">
        <f t="shared" si="1823"/>
        <v>788971299.5</v>
      </c>
      <c r="AVU592" s="103">
        <f t="shared" si="1823"/>
        <v>305028810.73000002</v>
      </c>
      <c r="AVV592" s="103">
        <f t="shared" si="1823"/>
        <v>286391997.93000001</v>
      </c>
      <c r="AVW592" s="103">
        <f t="shared" si="1823"/>
        <v>276918101.49000001</v>
      </c>
    </row>
    <row r="593" spans="1:1271" s="58" customFormat="1">
      <c r="A593" s="105" t="s">
        <v>211</v>
      </c>
      <c r="B593" s="55"/>
      <c r="C593" s="56"/>
      <c r="D593" s="105"/>
      <c r="E593" s="106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>
        <f>AA595-AA594-AA592</f>
        <v>0.52</v>
      </c>
      <c r="AB593" s="57">
        <f t="shared" ref="AB593:AF593" si="1824">AB595-AB594-AB592</f>
        <v>-0.35</v>
      </c>
      <c r="AC593" s="57">
        <f t="shared" si="1824"/>
        <v>-0.25</v>
      </c>
      <c r="AD593" s="57">
        <f t="shared" si="1824"/>
        <v>1.1599999999999999</v>
      </c>
      <c r="AE593" s="57">
        <f t="shared" si="1824"/>
        <v>0.47</v>
      </c>
      <c r="AF593" s="57">
        <f t="shared" si="1824"/>
        <v>-0.23</v>
      </c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>
        <f>AV595-AV594-AV592</f>
        <v>1.6</v>
      </c>
      <c r="AW593" s="57">
        <f t="shared" ref="AW593:BA593" si="1825">AW595-AW594-AW592</f>
        <v>-1.06</v>
      </c>
      <c r="AX593" s="57">
        <f t="shared" si="1825"/>
        <v>0</v>
      </c>
      <c r="AY593" s="57">
        <f t="shared" si="1825"/>
        <v>0.89</v>
      </c>
      <c r="AZ593" s="57">
        <f t="shared" si="1825"/>
        <v>-0.28000000000000003</v>
      </c>
      <c r="BA593" s="57">
        <f t="shared" si="1825"/>
        <v>0.67</v>
      </c>
      <c r="BB593" s="57"/>
      <c r="BC593" s="57"/>
      <c r="BD593" s="57"/>
      <c r="BE593" s="57"/>
      <c r="BF593" s="57"/>
      <c r="BG593" s="57"/>
      <c r="BH593" s="57"/>
      <c r="BI593" s="57"/>
      <c r="BJ593" s="57"/>
      <c r="BK593" s="57"/>
      <c r="BL593" s="57"/>
      <c r="BM593" s="57"/>
      <c r="BN593" s="57"/>
      <c r="BO593" s="57"/>
      <c r="BP593" s="57"/>
      <c r="BQ593" s="57">
        <f>BQ595-BQ594-BQ592</f>
        <v>1.36</v>
      </c>
      <c r="BR593" s="57">
        <f t="shared" ref="BR593:BV593" si="1826">BR595-BR594-BR592</f>
        <v>-0.16</v>
      </c>
      <c r="BS593" s="57">
        <f t="shared" si="1826"/>
        <v>-0.6</v>
      </c>
      <c r="BT593" s="57">
        <f t="shared" si="1826"/>
        <v>0.64</v>
      </c>
      <c r="BU593" s="57">
        <f t="shared" si="1826"/>
        <v>0.97</v>
      </c>
      <c r="BV593" s="57">
        <f t="shared" si="1826"/>
        <v>-0.89</v>
      </c>
      <c r="BW593" s="57"/>
      <c r="BX593" s="57"/>
      <c r="BY593" s="57"/>
      <c r="BZ593" s="57"/>
      <c r="CA593" s="57"/>
      <c r="CB593" s="57"/>
      <c r="CC593" s="57"/>
      <c r="CD593" s="57"/>
      <c r="CE593" s="57"/>
      <c r="CF593" s="57"/>
      <c r="CG593" s="57"/>
      <c r="CH593" s="57"/>
      <c r="CI593" s="57"/>
      <c r="CJ593" s="57"/>
      <c r="CK593" s="57"/>
      <c r="CL593" s="57">
        <f>CL595-CL594-CL592</f>
        <v>0.32</v>
      </c>
      <c r="CM593" s="57">
        <f t="shared" ref="CM593:CQ593" si="1827">CM595-CM594-CM592</f>
        <v>-0.04</v>
      </c>
      <c r="CN593" s="57">
        <f t="shared" si="1827"/>
        <v>0.04</v>
      </c>
      <c r="CO593" s="57">
        <f t="shared" si="1827"/>
        <v>0.19</v>
      </c>
      <c r="CP593" s="57">
        <f t="shared" si="1827"/>
        <v>-0.27</v>
      </c>
      <c r="CQ593" s="57">
        <f t="shared" si="1827"/>
        <v>-0.44</v>
      </c>
      <c r="CR593" s="57"/>
      <c r="CS593" s="57"/>
      <c r="CT593" s="57"/>
      <c r="CU593" s="57"/>
      <c r="CV593" s="57"/>
      <c r="CW593" s="57"/>
      <c r="CX593" s="57"/>
      <c r="CY593" s="57"/>
      <c r="CZ593" s="57"/>
      <c r="DA593" s="57"/>
      <c r="DB593" s="57"/>
      <c r="DC593" s="57"/>
      <c r="DD593" s="57"/>
      <c r="DE593" s="57"/>
      <c r="DF593" s="57"/>
      <c r="DG593" s="57">
        <f>DG595-DG594-DG592</f>
        <v>0.54</v>
      </c>
      <c r="DH593" s="57">
        <f t="shared" ref="DH593:DL593" si="1828">DH595-DH594-DH592</f>
        <v>-0.43</v>
      </c>
      <c r="DI593" s="57">
        <f t="shared" si="1828"/>
        <v>0.34</v>
      </c>
      <c r="DJ593" s="57">
        <f t="shared" si="1828"/>
        <v>0.27</v>
      </c>
      <c r="DK593" s="57">
        <f t="shared" si="1828"/>
        <v>-0.56000000000000005</v>
      </c>
      <c r="DL593" s="57">
        <f t="shared" si="1828"/>
        <v>-0.78</v>
      </c>
      <c r="DM593" s="57"/>
      <c r="DN593" s="57"/>
      <c r="DO593" s="57"/>
      <c r="DP593" s="57"/>
      <c r="DQ593" s="57"/>
      <c r="DR593" s="57"/>
      <c r="DS593" s="57"/>
      <c r="DT593" s="57"/>
      <c r="DU593" s="57"/>
      <c r="DV593" s="57"/>
      <c r="DW593" s="57"/>
      <c r="DX593" s="57"/>
      <c r="DY593" s="57"/>
      <c r="DZ593" s="57"/>
      <c r="EA593" s="57"/>
      <c r="EB593" s="57">
        <f>EB595-EB594-EB592</f>
        <v>0.1</v>
      </c>
      <c r="EC593" s="57">
        <f t="shared" ref="EC593:EG593" si="1829">EC595-EC594-EC592</f>
        <v>0.61</v>
      </c>
      <c r="ED593" s="57">
        <f t="shared" si="1829"/>
        <v>0.13</v>
      </c>
      <c r="EE593" s="57">
        <f t="shared" si="1829"/>
        <v>0.87</v>
      </c>
      <c r="EF593" s="57">
        <f t="shared" si="1829"/>
        <v>-0.4</v>
      </c>
      <c r="EG593" s="57">
        <f t="shared" si="1829"/>
        <v>-0.28000000000000003</v>
      </c>
      <c r="EH593" s="57"/>
      <c r="EI593" s="57"/>
      <c r="EJ593" s="57"/>
      <c r="EK593" s="57"/>
      <c r="EL593" s="57"/>
      <c r="EM593" s="57"/>
      <c r="EN593" s="57"/>
      <c r="EO593" s="57"/>
      <c r="EP593" s="57"/>
      <c r="EQ593" s="57"/>
      <c r="ER593" s="57"/>
      <c r="ES593" s="57"/>
      <c r="ET593" s="57"/>
      <c r="EU593" s="57"/>
      <c r="EV593" s="57"/>
      <c r="EW593" s="57">
        <f>EW595-EW594-EW592</f>
        <v>5166050.8499999996</v>
      </c>
      <c r="EX593" s="57">
        <f t="shared" ref="EX593:FB593" si="1830">EX595-EX594-EX592</f>
        <v>0</v>
      </c>
      <c r="EY593" s="57">
        <f t="shared" si="1830"/>
        <v>0</v>
      </c>
      <c r="EZ593" s="57">
        <f t="shared" si="1830"/>
        <v>1438546.14</v>
      </c>
      <c r="FA593" s="57">
        <f t="shared" si="1830"/>
        <v>0</v>
      </c>
      <c r="FB593" s="57">
        <f t="shared" si="1830"/>
        <v>0</v>
      </c>
      <c r="FC593" s="57"/>
      <c r="FD593" s="57"/>
      <c r="FE593" s="57"/>
      <c r="FF593" s="57"/>
      <c r="FG593" s="57"/>
      <c r="FH593" s="57"/>
      <c r="FI593" s="57"/>
      <c r="FJ593" s="57"/>
      <c r="FK593" s="57"/>
      <c r="FL593" s="57"/>
      <c r="FM593" s="57"/>
      <c r="FN593" s="57"/>
      <c r="FO593" s="57"/>
      <c r="FP593" s="57"/>
      <c r="FQ593" s="57"/>
      <c r="FR593" s="57">
        <f>FR595-FR594-FR592</f>
        <v>-0.06</v>
      </c>
      <c r="FS593" s="57">
        <f t="shared" ref="FS593:FW593" si="1831">FS595-FS594-FS592</f>
        <v>-0.35</v>
      </c>
      <c r="FT593" s="57">
        <f t="shared" si="1831"/>
        <v>0.59</v>
      </c>
      <c r="FU593" s="57">
        <f t="shared" si="1831"/>
        <v>0.11</v>
      </c>
      <c r="FV593" s="57">
        <f t="shared" si="1831"/>
        <v>-1.1200000000000001</v>
      </c>
      <c r="FW593" s="57">
        <f t="shared" si="1831"/>
        <v>-0.03</v>
      </c>
      <c r="FX593" s="57"/>
      <c r="FY593" s="57"/>
      <c r="FZ593" s="57"/>
      <c r="GA593" s="57"/>
      <c r="GB593" s="57"/>
      <c r="GC593" s="57"/>
      <c r="GD593" s="57"/>
      <c r="GE593" s="57"/>
      <c r="GF593" s="57"/>
      <c r="GG593" s="57"/>
      <c r="GH593" s="57"/>
      <c r="GI593" s="57"/>
      <c r="GJ593" s="57"/>
      <c r="GK593" s="57"/>
      <c r="GL593" s="57"/>
      <c r="GM593" s="57">
        <f>GM595-GM594-GM592</f>
        <v>0</v>
      </c>
      <c r="GN593" s="57">
        <f t="shared" ref="GN593:GR593" si="1832">GN595-GN594-GN592</f>
        <v>0</v>
      </c>
      <c r="GO593" s="57">
        <f t="shared" si="1832"/>
        <v>0</v>
      </c>
      <c r="GP593" s="57">
        <f t="shared" si="1832"/>
        <v>0</v>
      </c>
      <c r="GQ593" s="57">
        <f t="shared" si="1832"/>
        <v>0</v>
      </c>
      <c r="GR593" s="57">
        <f t="shared" si="1832"/>
        <v>0</v>
      </c>
      <c r="GS593" s="57"/>
      <c r="GT593" s="57"/>
      <c r="GU593" s="57"/>
      <c r="GV593" s="57"/>
      <c r="GW593" s="57"/>
      <c r="GX593" s="57"/>
      <c r="GY593" s="57"/>
      <c r="GZ593" s="57"/>
      <c r="HA593" s="57"/>
      <c r="HB593" s="57"/>
      <c r="HC593" s="57"/>
      <c r="HD593" s="57"/>
      <c r="HE593" s="57"/>
      <c r="HF593" s="57"/>
      <c r="HG593" s="57"/>
      <c r="HH593" s="57">
        <f>HH595-HH594-HH592</f>
        <v>-0.48</v>
      </c>
      <c r="HI593" s="57">
        <f t="shared" ref="HI593:HM593" si="1833">HI595-HI594-HI592</f>
        <v>0.23</v>
      </c>
      <c r="HJ593" s="57">
        <f t="shared" si="1833"/>
        <v>-0.27</v>
      </c>
      <c r="HK593" s="57">
        <f t="shared" si="1833"/>
        <v>0.08</v>
      </c>
      <c r="HL593" s="57">
        <f t="shared" si="1833"/>
        <v>-0.17</v>
      </c>
      <c r="HM593" s="57">
        <f t="shared" si="1833"/>
        <v>0.44</v>
      </c>
      <c r="HN593" s="57"/>
      <c r="HO593" s="57"/>
      <c r="HP593" s="57"/>
      <c r="HQ593" s="57"/>
      <c r="HR593" s="57"/>
      <c r="HS593" s="57"/>
      <c r="HT593" s="57"/>
      <c r="HU593" s="57"/>
      <c r="HV593" s="57"/>
      <c r="HW593" s="57"/>
      <c r="HX593" s="57"/>
      <c r="HY593" s="57"/>
      <c r="HZ593" s="57"/>
      <c r="IA593" s="57"/>
      <c r="IB593" s="57"/>
      <c r="IC593" s="57">
        <f>IC595-IC594-IC592</f>
        <v>-1.05</v>
      </c>
      <c r="ID593" s="57">
        <f t="shared" ref="ID593:IH593" si="1834">ID595-ID594-ID592</f>
        <v>0.22</v>
      </c>
      <c r="IE593" s="57">
        <f t="shared" si="1834"/>
        <v>0.43</v>
      </c>
      <c r="IF593" s="57">
        <f t="shared" si="1834"/>
        <v>-1.44</v>
      </c>
      <c r="IG593" s="57">
        <f t="shared" si="1834"/>
        <v>1.75</v>
      </c>
      <c r="IH593" s="57">
        <f t="shared" si="1834"/>
        <v>-0.81</v>
      </c>
      <c r="II593" s="57"/>
      <c r="IJ593" s="57"/>
      <c r="IK593" s="57"/>
      <c r="IL593" s="57"/>
      <c r="IM593" s="57"/>
      <c r="IN593" s="57"/>
      <c r="IO593" s="57"/>
      <c r="IP593" s="57"/>
      <c r="IQ593" s="57"/>
      <c r="IR593" s="57"/>
      <c r="IS593" s="57"/>
      <c r="IT593" s="57"/>
      <c r="IU593" s="57"/>
      <c r="IV593" s="57"/>
      <c r="IW593" s="57"/>
      <c r="IX593" s="57">
        <f>IX595-IX594-IX592</f>
        <v>-0.46</v>
      </c>
      <c r="IY593" s="57">
        <f t="shared" ref="IY593:JC593" si="1835">IY595-IY594-IY592</f>
        <v>-0.6</v>
      </c>
      <c r="IZ593" s="57">
        <f t="shared" si="1835"/>
        <v>0.2</v>
      </c>
      <c r="JA593" s="57">
        <f t="shared" si="1835"/>
        <v>0.28999999999999998</v>
      </c>
      <c r="JB593" s="57">
        <f t="shared" si="1835"/>
        <v>0.63</v>
      </c>
      <c r="JC593" s="57">
        <f t="shared" si="1835"/>
        <v>0.37</v>
      </c>
      <c r="JD593" s="57"/>
      <c r="JE593" s="57"/>
      <c r="JF593" s="57"/>
      <c r="JG593" s="57"/>
      <c r="JH593" s="57"/>
      <c r="JI593" s="57"/>
      <c r="JJ593" s="57"/>
      <c r="JK593" s="57"/>
      <c r="JL593" s="57"/>
      <c r="JM593" s="57"/>
      <c r="JN593" s="57"/>
      <c r="JO593" s="57"/>
      <c r="JP593" s="57"/>
      <c r="JQ593" s="57"/>
      <c r="JR593" s="57"/>
      <c r="JS593" s="57">
        <f>JS595-JS594-JS592</f>
        <v>0</v>
      </c>
      <c r="JT593" s="57">
        <f t="shared" ref="JT593:JX593" si="1836">JT595-JT594-JT592</f>
        <v>0.25</v>
      </c>
      <c r="JU593" s="57">
        <f t="shared" si="1836"/>
        <v>0.17</v>
      </c>
      <c r="JV593" s="57">
        <f t="shared" si="1836"/>
        <v>0.46</v>
      </c>
      <c r="JW593" s="57">
        <f t="shared" si="1836"/>
        <v>0.25</v>
      </c>
      <c r="JX593" s="57">
        <f t="shared" si="1836"/>
        <v>-0.39</v>
      </c>
      <c r="JY593" s="57"/>
      <c r="JZ593" s="57"/>
      <c r="KA593" s="57"/>
      <c r="KB593" s="57"/>
      <c r="KC593" s="57"/>
      <c r="KD593" s="57"/>
      <c r="KE593" s="57"/>
      <c r="KF593" s="57"/>
      <c r="KG593" s="57"/>
      <c r="KH593" s="57"/>
      <c r="KI593" s="57"/>
      <c r="KJ593" s="57"/>
      <c r="KK593" s="57"/>
      <c r="KL593" s="57"/>
      <c r="KM593" s="57"/>
      <c r="KN593" s="57">
        <f>KN595-KN594-KN592</f>
        <v>0.3</v>
      </c>
      <c r="KO593" s="57">
        <f t="shared" ref="KO593:KS593" si="1837">KO595-KO594-KO592</f>
        <v>0.69</v>
      </c>
      <c r="KP593" s="57">
        <f t="shared" si="1837"/>
        <v>0.05</v>
      </c>
      <c r="KQ593" s="57">
        <f t="shared" si="1837"/>
        <v>-0.1</v>
      </c>
      <c r="KR593" s="57">
        <f t="shared" si="1837"/>
        <v>2.02</v>
      </c>
      <c r="KS593" s="57">
        <f t="shared" si="1837"/>
        <v>-0.06</v>
      </c>
      <c r="KT593" s="57"/>
      <c r="KU593" s="57"/>
      <c r="KV593" s="57"/>
      <c r="KW593" s="57"/>
      <c r="KX593" s="57"/>
      <c r="KY593" s="57"/>
      <c r="KZ593" s="57"/>
      <c r="LA593" s="57"/>
      <c r="LB593" s="57"/>
      <c r="LC593" s="57"/>
      <c r="LD593" s="57"/>
      <c r="LE593" s="57"/>
      <c r="LF593" s="57"/>
      <c r="LG593" s="57"/>
      <c r="LH593" s="57"/>
      <c r="LI593" s="57">
        <f>LI595-LI594-LI592</f>
        <v>0.67</v>
      </c>
      <c r="LJ593" s="57">
        <f t="shared" ref="LJ593:LN593" si="1838">LJ595-LJ594-LJ592</f>
        <v>-1.44</v>
      </c>
      <c r="LK593" s="57">
        <f t="shared" si="1838"/>
        <v>1.26</v>
      </c>
      <c r="LL593" s="57">
        <f t="shared" si="1838"/>
        <v>-0.24</v>
      </c>
      <c r="LM593" s="57">
        <f t="shared" si="1838"/>
        <v>-0.25</v>
      </c>
      <c r="LN593" s="57">
        <f t="shared" si="1838"/>
        <v>0.35</v>
      </c>
      <c r="LO593" s="57"/>
      <c r="LP593" s="57"/>
      <c r="LQ593" s="57"/>
      <c r="LR593" s="57"/>
      <c r="LS593" s="57"/>
      <c r="LT593" s="57"/>
      <c r="LU593" s="57"/>
      <c r="LV593" s="57"/>
      <c r="LW593" s="57"/>
      <c r="LX593" s="57"/>
      <c r="LY593" s="57"/>
      <c r="LZ593" s="57"/>
      <c r="MA593" s="57"/>
      <c r="MB593" s="57"/>
      <c r="MC593" s="57"/>
      <c r="MD593" s="57">
        <f>MD595-MD594-MD592</f>
        <v>0.35</v>
      </c>
      <c r="ME593" s="57">
        <f t="shared" ref="ME593:MI593" si="1839">ME595-ME594-ME592</f>
        <v>-0.24</v>
      </c>
      <c r="MF593" s="57">
        <f t="shared" si="1839"/>
        <v>-0.24</v>
      </c>
      <c r="MG593" s="57">
        <f t="shared" si="1839"/>
        <v>-0.34</v>
      </c>
      <c r="MH593" s="57">
        <f t="shared" si="1839"/>
        <v>0.41</v>
      </c>
      <c r="MI593" s="57">
        <f t="shared" si="1839"/>
        <v>-0.24</v>
      </c>
      <c r="MJ593" s="57"/>
      <c r="MK593" s="57"/>
      <c r="ML593" s="57"/>
      <c r="MM593" s="57"/>
      <c r="MN593" s="57"/>
      <c r="MO593" s="57"/>
      <c r="MP593" s="57"/>
      <c r="MQ593" s="57"/>
      <c r="MR593" s="57"/>
      <c r="MS593" s="57"/>
      <c r="MT593" s="57"/>
      <c r="MU593" s="57"/>
      <c r="MV593" s="57"/>
      <c r="MW593" s="57"/>
      <c r="MX593" s="57"/>
      <c r="MY593" s="57">
        <f>MY595-MY594-MY592</f>
        <v>-0.56999999999999995</v>
      </c>
      <c r="MZ593" s="57">
        <f t="shared" ref="MZ593:ND593" si="1840">MZ595-MZ594-MZ592</f>
        <v>-0.49</v>
      </c>
      <c r="NA593" s="57">
        <f t="shared" si="1840"/>
        <v>-0.5</v>
      </c>
      <c r="NB593" s="57">
        <f t="shared" si="1840"/>
        <v>-0.59</v>
      </c>
      <c r="NC593" s="57">
        <f t="shared" si="1840"/>
        <v>-0.75</v>
      </c>
      <c r="ND593" s="57">
        <f t="shared" si="1840"/>
        <v>-0.53</v>
      </c>
      <c r="NE593" s="57"/>
      <c r="NF593" s="57"/>
      <c r="NG593" s="57"/>
      <c r="NH593" s="57"/>
      <c r="NI593" s="57"/>
      <c r="NJ593" s="57"/>
      <c r="NK593" s="57"/>
      <c r="NL593" s="57"/>
      <c r="NM593" s="57"/>
      <c r="NN593" s="57"/>
      <c r="NO593" s="57"/>
      <c r="NP593" s="57"/>
      <c r="NQ593" s="57"/>
      <c r="NR593" s="57"/>
      <c r="NS593" s="57"/>
      <c r="NT593" s="57">
        <f>NT595-NT594-NT592</f>
        <v>0.48</v>
      </c>
      <c r="NU593" s="57">
        <f t="shared" ref="NU593:NY593" si="1841">NU595-NU594-NU592</f>
        <v>-0.16</v>
      </c>
      <c r="NV593" s="57">
        <f t="shared" si="1841"/>
        <v>0.26</v>
      </c>
      <c r="NW593" s="57">
        <f t="shared" si="1841"/>
        <v>-0.88</v>
      </c>
      <c r="NX593" s="57">
        <f t="shared" si="1841"/>
        <v>-1.31</v>
      </c>
      <c r="NY593" s="57">
        <f t="shared" si="1841"/>
        <v>-2.16</v>
      </c>
      <c r="NZ593" s="57"/>
      <c r="OA593" s="57"/>
      <c r="OB593" s="57"/>
      <c r="OC593" s="57"/>
      <c r="OD593" s="57"/>
      <c r="OE593" s="57"/>
      <c r="OF593" s="57"/>
      <c r="OG593" s="57"/>
      <c r="OH593" s="57"/>
      <c r="OI593" s="57"/>
      <c r="OJ593" s="57"/>
      <c r="OK593" s="57"/>
      <c r="OL593" s="57"/>
      <c r="OM593" s="57"/>
      <c r="ON593" s="57"/>
      <c r="OO593" s="57">
        <f>OO595-OO594-OO592</f>
        <v>-0.46</v>
      </c>
      <c r="OP593" s="57">
        <f t="shared" ref="OP593:OT593" si="1842">OP595-OP594-OP592</f>
        <v>0.18</v>
      </c>
      <c r="OQ593" s="57">
        <f t="shared" si="1842"/>
        <v>-0.68</v>
      </c>
      <c r="OR593" s="57">
        <f t="shared" si="1842"/>
        <v>-0.1</v>
      </c>
      <c r="OS593" s="57">
        <f t="shared" si="1842"/>
        <v>-0.83</v>
      </c>
      <c r="OT593" s="57">
        <f t="shared" si="1842"/>
        <v>0.21</v>
      </c>
      <c r="OU593" s="57"/>
      <c r="OV593" s="57"/>
      <c r="OW593" s="57"/>
      <c r="OX593" s="57"/>
      <c r="OY593" s="57"/>
      <c r="OZ593" s="57"/>
      <c r="PA593" s="57"/>
      <c r="PB593" s="57"/>
      <c r="PC593" s="57"/>
      <c r="PD593" s="57"/>
      <c r="PE593" s="57"/>
      <c r="PF593" s="57"/>
      <c r="PG593" s="57"/>
      <c r="PH593" s="57"/>
      <c r="PI593" s="57"/>
      <c r="PJ593" s="57">
        <f>PJ595-PJ594-PJ592</f>
        <v>-0.31</v>
      </c>
      <c r="PK593" s="57">
        <f t="shared" ref="PK593:PO593" si="1843">PK595-PK594-PK592</f>
        <v>-0.4</v>
      </c>
      <c r="PL593" s="57">
        <f t="shared" si="1843"/>
        <v>-0.3</v>
      </c>
      <c r="PM593" s="57">
        <f t="shared" si="1843"/>
        <v>0.81</v>
      </c>
      <c r="PN593" s="57">
        <f t="shared" si="1843"/>
        <v>7.0000000000000007E-2</v>
      </c>
      <c r="PO593" s="57">
        <f t="shared" si="1843"/>
        <v>0.41</v>
      </c>
      <c r="PP593" s="57"/>
      <c r="PQ593" s="57"/>
      <c r="PR593" s="57"/>
      <c r="PS593" s="57"/>
      <c r="PT593" s="57"/>
      <c r="PU593" s="57"/>
      <c r="PV593" s="57"/>
      <c r="PW593" s="57"/>
      <c r="PX593" s="57"/>
      <c r="PY593" s="57"/>
      <c r="PZ593" s="57"/>
      <c r="QA593" s="57"/>
      <c r="QB593" s="57"/>
      <c r="QC593" s="57"/>
      <c r="QD593" s="57"/>
      <c r="QE593" s="57">
        <f>QE595-QE594-QE592</f>
        <v>0.61</v>
      </c>
      <c r="QF593" s="57">
        <f t="shared" ref="QF593:QJ593" si="1844">QF595-QF594-QF592</f>
        <v>-0.64</v>
      </c>
      <c r="QG593" s="57">
        <f t="shared" si="1844"/>
        <v>-0.96</v>
      </c>
      <c r="QH593" s="57">
        <f t="shared" si="1844"/>
        <v>-0.21</v>
      </c>
      <c r="QI593" s="57">
        <f t="shared" si="1844"/>
        <v>0.12</v>
      </c>
      <c r="QJ593" s="57">
        <f t="shared" si="1844"/>
        <v>-0.52</v>
      </c>
      <c r="QK593" s="57"/>
      <c r="QL593" s="57"/>
      <c r="QM593" s="57"/>
      <c r="QN593" s="57"/>
      <c r="QO593" s="57"/>
      <c r="QP593" s="57"/>
      <c r="QQ593" s="57"/>
      <c r="QR593" s="57"/>
      <c r="QS593" s="57"/>
      <c r="QT593" s="57"/>
      <c r="QU593" s="57"/>
      <c r="QV593" s="57"/>
      <c r="QW593" s="57"/>
      <c r="QX593" s="57"/>
      <c r="QY593" s="57"/>
      <c r="QZ593" s="57">
        <f>QZ595-QZ594-QZ592</f>
        <v>-0.42</v>
      </c>
      <c r="RA593" s="57">
        <f t="shared" ref="RA593:RE593" si="1845">RA595-RA594-RA592</f>
        <v>-1.22</v>
      </c>
      <c r="RB593" s="57">
        <f t="shared" si="1845"/>
        <v>-0.18</v>
      </c>
      <c r="RC593" s="57">
        <f t="shared" si="1845"/>
        <v>0.05</v>
      </c>
      <c r="RD593" s="57">
        <f t="shared" si="1845"/>
        <v>-0.51</v>
      </c>
      <c r="RE593" s="57">
        <f t="shared" si="1845"/>
        <v>0.03</v>
      </c>
      <c r="RF593" s="57"/>
      <c r="RG593" s="57"/>
      <c r="RH593" s="57"/>
      <c r="RI593" s="57"/>
      <c r="RJ593" s="57"/>
      <c r="RK593" s="57"/>
      <c r="RL593" s="57"/>
      <c r="RM593" s="57"/>
      <c r="RN593" s="57"/>
      <c r="RO593" s="57"/>
      <c r="RP593" s="57"/>
      <c r="RQ593" s="57"/>
      <c r="RR593" s="57"/>
      <c r="RS593" s="57"/>
      <c r="RT593" s="57"/>
      <c r="RU593" s="57">
        <f>RU595-RU594-RU592</f>
        <v>0.96</v>
      </c>
      <c r="RV593" s="57">
        <f t="shared" ref="RV593:RZ593" si="1846">RV595-RV594-RV592</f>
        <v>-0.39</v>
      </c>
      <c r="RW593" s="57">
        <f t="shared" si="1846"/>
        <v>1.47</v>
      </c>
      <c r="RX593" s="57">
        <f t="shared" si="1846"/>
        <v>-1.79</v>
      </c>
      <c r="RY593" s="57">
        <f t="shared" si="1846"/>
        <v>-0.04</v>
      </c>
      <c r="RZ593" s="57">
        <f t="shared" si="1846"/>
        <v>0.65</v>
      </c>
      <c r="SA593" s="57"/>
      <c r="SB593" s="57"/>
      <c r="SC593" s="57"/>
      <c r="SD593" s="57"/>
      <c r="SE593" s="57"/>
      <c r="SF593" s="57"/>
      <c r="SG593" s="57"/>
      <c r="SH593" s="57"/>
      <c r="SI593" s="57"/>
      <c r="SJ593" s="57"/>
      <c r="SK593" s="57"/>
      <c r="SL593" s="57"/>
      <c r="SM593" s="57"/>
      <c r="SN593" s="57"/>
      <c r="SO593" s="57"/>
      <c r="SP593" s="57">
        <f>SP595-SP594-SP592</f>
        <v>-0.05</v>
      </c>
      <c r="SQ593" s="57">
        <f t="shared" ref="SQ593:SU593" si="1847">SQ595-SQ594-SQ592</f>
        <v>-0.5</v>
      </c>
      <c r="SR593" s="57">
        <f t="shared" si="1847"/>
        <v>0.35</v>
      </c>
      <c r="SS593" s="57">
        <f t="shared" si="1847"/>
        <v>-0.21</v>
      </c>
      <c r="ST593" s="57">
        <f t="shared" si="1847"/>
        <v>-0.57999999999999996</v>
      </c>
      <c r="SU593" s="57">
        <f t="shared" si="1847"/>
        <v>0.38</v>
      </c>
      <c r="SV593" s="57"/>
      <c r="SW593" s="57"/>
      <c r="SX593" s="57"/>
      <c r="SY593" s="57"/>
      <c r="SZ593" s="57"/>
      <c r="TA593" s="57"/>
      <c r="TB593" s="57"/>
      <c r="TC593" s="57"/>
      <c r="TD593" s="57"/>
      <c r="TE593" s="57"/>
      <c r="TF593" s="57"/>
      <c r="TG593" s="57"/>
      <c r="TH593" s="57"/>
      <c r="TI593" s="57"/>
      <c r="TJ593" s="57"/>
      <c r="TK593" s="57">
        <f>TK595-TK594-TK592</f>
        <v>-0.06</v>
      </c>
      <c r="TL593" s="57">
        <f t="shared" ref="TL593:TP593" si="1848">TL595-TL594-TL592</f>
        <v>-0.08</v>
      </c>
      <c r="TM593" s="57">
        <f t="shared" si="1848"/>
        <v>0.21</v>
      </c>
      <c r="TN593" s="57">
        <f t="shared" si="1848"/>
        <v>-0.23</v>
      </c>
      <c r="TO593" s="57">
        <f t="shared" si="1848"/>
        <v>-0.26</v>
      </c>
      <c r="TP593" s="57">
        <f t="shared" si="1848"/>
        <v>-0.25</v>
      </c>
      <c r="TQ593" s="57"/>
      <c r="TR593" s="57"/>
      <c r="TS593" s="57"/>
      <c r="TT593" s="57"/>
      <c r="TU593" s="57"/>
      <c r="TV593" s="57"/>
      <c r="TW593" s="57"/>
      <c r="TX593" s="57"/>
      <c r="TY593" s="57"/>
      <c r="TZ593" s="57"/>
      <c r="UA593" s="57"/>
      <c r="UB593" s="57"/>
      <c r="UC593" s="57"/>
      <c r="UD593" s="57"/>
      <c r="UE593" s="57"/>
      <c r="UF593" s="57">
        <f>UF595-UF594-UF592</f>
        <v>-0.51</v>
      </c>
      <c r="UG593" s="57">
        <f t="shared" ref="UG593:UK593" si="1849">UG595-UG594-UG592</f>
        <v>-0.93</v>
      </c>
      <c r="UH593" s="57">
        <f t="shared" si="1849"/>
        <v>-0.79</v>
      </c>
      <c r="UI593" s="57">
        <f t="shared" si="1849"/>
        <v>0.45</v>
      </c>
      <c r="UJ593" s="57">
        <f t="shared" si="1849"/>
        <v>0.65</v>
      </c>
      <c r="UK593" s="57">
        <f t="shared" si="1849"/>
        <v>1.04</v>
      </c>
      <c r="UL593" s="57"/>
      <c r="UM593" s="57"/>
      <c r="UN593" s="57"/>
      <c r="UO593" s="57"/>
      <c r="UP593" s="57"/>
      <c r="UQ593" s="57"/>
      <c r="UR593" s="57"/>
      <c r="US593" s="57"/>
      <c r="UT593" s="57"/>
      <c r="UU593" s="57"/>
      <c r="UV593" s="57"/>
      <c r="UW593" s="57"/>
      <c r="UX593" s="57"/>
      <c r="UY593" s="57"/>
      <c r="UZ593" s="57"/>
      <c r="VA593" s="57">
        <f>VA595-VA594-VA592</f>
        <v>1.33</v>
      </c>
      <c r="VB593" s="57">
        <f t="shared" ref="VB593:VF593" si="1850">VB595-VB594-VB592</f>
        <v>0.25</v>
      </c>
      <c r="VC593" s="57">
        <f t="shared" si="1850"/>
        <v>0.06</v>
      </c>
      <c r="VD593" s="57">
        <f t="shared" si="1850"/>
        <v>-1.46</v>
      </c>
      <c r="VE593" s="57">
        <f t="shared" si="1850"/>
        <v>0.78</v>
      </c>
      <c r="VF593" s="57">
        <f t="shared" si="1850"/>
        <v>0.39</v>
      </c>
      <c r="VG593" s="57"/>
      <c r="VH593" s="57"/>
      <c r="VI593" s="57"/>
      <c r="VJ593" s="57"/>
      <c r="VK593" s="57"/>
      <c r="VL593" s="57"/>
      <c r="VM593" s="57"/>
      <c r="VN593" s="57"/>
      <c r="VO593" s="57"/>
      <c r="VP593" s="57"/>
      <c r="VQ593" s="57"/>
      <c r="VR593" s="57"/>
      <c r="VS593" s="57"/>
      <c r="VT593" s="57"/>
      <c r="VU593" s="57"/>
      <c r="VV593" s="57">
        <f>VV595-VV594-VV592</f>
        <v>0</v>
      </c>
      <c r="VW593" s="57">
        <f t="shared" ref="VW593:WA593" si="1851">VW595-VW594-VW592</f>
        <v>0</v>
      </c>
      <c r="VX593" s="57">
        <f t="shared" si="1851"/>
        <v>0</v>
      </c>
      <c r="VY593" s="57">
        <f t="shared" si="1851"/>
        <v>0</v>
      </c>
      <c r="VZ593" s="57">
        <f t="shared" si="1851"/>
        <v>0</v>
      </c>
      <c r="WA593" s="57">
        <f t="shared" si="1851"/>
        <v>0</v>
      </c>
      <c r="WB593" s="57"/>
      <c r="WC593" s="57"/>
      <c r="WD593" s="57"/>
      <c r="WE593" s="57"/>
      <c r="WF593" s="57"/>
      <c r="WG593" s="57"/>
      <c r="WH593" s="57"/>
      <c r="WI593" s="57"/>
      <c r="WJ593" s="57"/>
      <c r="WK593" s="57"/>
      <c r="WL593" s="57"/>
      <c r="WM593" s="57"/>
      <c r="WN593" s="57"/>
      <c r="WO593" s="57"/>
      <c r="WP593" s="57"/>
      <c r="WQ593" s="57">
        <f>WQ595-WQ594-WQ592</f>
        <v>-7.0000000000000007E-2</v>
      </c>
      <c r="WR593" s="57">
        <f t="shared" ref="WR593:WV593" si="1852">WR595-WR594-WR592</f>
        <v>-0.7</v>
      </c>
      <c r="WS593" s="57">
        <f t="shared" si="1852"/>
        <v>-0.66</v>
      </c>
      <c r="WT593" s="57">
        <f t="shared" si="1852"/>
        <v>-0.55000000000000004</v>
      </c>
      <c r="WU593" s="57">
        <f t="shared" si="1852"/>
        <v>0.59</v>
      </c>
      <c r="WV593" s="57">
        <f t="shared" si="1852"/>
        <v>0.27</v>
      </c>
      <c r="WW593" s="57"/>
      <c r="WX593" s="57"/>
      <c r="WY593" s="57"/>
      <c r="WZ593" s="57"/>
      <c r="XA593" s="57"/>
      <c r="XB593" s="57"/>
      <c r="XC593" s="57"/>
      <c r="XD593" s="57"/>
      <c r="XE593" s="57"/>
      <c r="XF593" s="57"/>
      <c r="XG593" s="57"/>
      <c r="XH593" s="57"/>
      <c r="XI593" s="57"/>
      <c r="XJ593" s="57"/>
      <c r="XK593" s="57"/>
      <c r="XL593" s="57">
        <f>XL595-XL594-XL592</f>
        <v>-1.1200000000000001</v>
      </c>
      <c r="XM593" s="57">
        <f t="shared" ref="XM593:XQ593" si="1853">XM595-XM594-XM592</f>
        <v>1.24</v>
      </c>
      <c r="XN593" s="57">
        <f t="shared" si="1853"/>
        <v>-0.74</v>
      </c>
      <c r="XO593" s="57">
        <f t="shared" si="1853"/>
        <v>-1.07</v>
      </c>
      <c r="XP593" s="57">
        <f t="shared" si="1853"/>
        <v>-0.15</v>
      </c>
      <c r="XQ593" s="57">
        <f t="shared" si="1853"/>
        <v>-1.1000000000000001</v>
      </c>
      <c r="XR593" s="57"/>
      <c r="XS593" s="57"/>
      <c r="XT593" s="57"/>
      <c r="XU593" s="57"/>
      <c r="XV593" s="57"/>
      <c r="XW593" s="57"/>
      <c r="XX593" s="57"/>
      <c r="XY593" s="57"/>
      <c r="XZ593" s="57"/>
      <c r="YA593" s="57"/>
      <c r="YB593" s="57"/>
      <c r="YC593" s="57"/>
      <c r="YD593" s="57"/>
      <c r="YE593" s="57"/>
      <c r="YF593" s="57"/>
      <c r="YG593" s="57">
        <f>YG595-YG594-YG592</f>
        <v>-0.42</v>
      </c>
      <c r="YH593" s="57">
        <f t="shared" ref="YH593:YL593" si="1854">YH595-YH594-YH592</f>
        <v>0.39</v>
      </c>
      <c r="YI593" s="57">
        <f t="shared" si="1854"/>
        <v>-0.16</v>
      </c>
      <c r="YJ593" s="57">
        <f t="shared" si="1854"/>
        <v>0.91</v>
      </c>
      <c r="YK593" s="57">
        <f t="shared" si="1854"/>
        <v>0.01</v>
      </c>
      <c r="YL593" s="57">
        <f t="shared" si="1854"/>
        <v>-1.69</v>
      </c>
      <c r="YM593" s="57"/>
      <c r="YN593" s="57"/>
      <c r="YO593" s="57"/>
      <c r="YP593" s="57"/>
      <c r="YQ593" s="57"/>
      <c r="YR593" s="57"/>
      <c r="YS593" s="57"/>
      <c r="YT593" s="57"/>
      <c r="YU593" s="57"/>
      <c r="YV593" s="57"/>
      <c r="YW593" s="57"/>
      <c r="YX593" s="57"/>
      <c r="YY593" s="57"/>
      <c r="YZ593" s="57"/>
      <c r="ZA593" s="57"/>
      <c r="ZB593" s="57">
        <f>ZB595-ZB594-ZB592</f>
        <v>-0.95</v>
      </c>
      <c r="ZC593" s="57">
        <f t="shared" ref="ZC593:ZG593" si="1855">ZC595-ZC594-ZC592</f>
        <v>0.75</v>
      </c>
      <c r="ZD593" s="57">
        <f t="shared" si="1855"/>
        <v>0.78</v>
      </c>
      <c r="ZE593" s="57">
        <f t="shared" si="1855"/>
        <v>-0.23</v>
      </c>
      <c r="ZF593" s="57">
        <f t="shared" si="1855"/>
        <v>-0.32</v>
      </c>
      <c r="ZG593" s="57">
        <f t="shared" si="1855"/>
        <v>-0.8</v>
      </c>
      <c r="ZH593" s="57"/>
      <c r="ZI593" s="57"/>
      <c r="ZJ593" s="57"/>
      <c r="ZK593" s="57"/>
      <c r="ZL593" s="57"/>
      <c r="ZM593" s="57"/>
      <c r="ZN593" s="57"/>
      <c r="ZO593" s="57"/>
      <c r="ZP593" s="57"/>
      <c r="ZQ593" s="57"/>
      <c r="ZR593" s="57"/>
      <c r="ZS593" s="57"/>
      <c r="ZT593" s="57"/>
      <c r="ZU593" s="57"/>
      <c r="ZV593" s="57"/>
      <c r="ZW593" s="57">
        <f>ZW595-ZW594-ZW592</f>
        <v>-0.37</v>
      </c>
      <c r="ZX593" s="57">
        <f t="shared" ref="ZX593:AAB593" si="1856">ZX595-ZX594-ZX592</f>
        <v>0.49</v>
      </c>
      <c r="ZY593" s="57">
        <f t="shared" si="1856"/>
        <v>-0.41</v>
      </c>
      <c r="ZZ593" s="57">
        <f t="shared" si="1856"/>
        <v>-0.05</v>
      </c>
      <c r="AAA593" s="57">
        <f t="shared" si="1856"/>
        <v>0.12</v>
      </c>
      <c r="AAB593" s="57">
        <f t="shared" si="1856"/>
        <v>0.17</v>
      </c>
      <c r="AAC593" s="57"/>
      <c r="AAD593" s="57"/>
      <c r="AAE593" s="57"/>
      <c r="AAF593" s="57"/>
      <c r="AAG593" s="57"/>
      <c r="AAH593" s="57"/>
      <c r="AAI593" s="57"/>
      <c r="AAJ593" s="57"/>
      <c r="AAK593" s="57"/>
      <c r="AAL593" s="57"/>
      <c r="AAM593" s="57"/>
      <c r="AAN593" s="57"/>
      <c r="AAO593" s="57"/>
      <c r="AAP593" s="57"/>
      <c r="AAQ593" s="57"/>
      <c r="AAR593" s="57">
        <f>AAR595-AAR594-AAR592</f>
        <v>-0.49</v>
      </c>
      <c r="AAS593" s="57">
        <f t="shared" ref="AAS593:AAW593" si="1857">AAS595-AAS594-AAS592</f>
        <v>0.22</v>
      </c>
      <c r="AAT593" s="57">
        <f t="shared" si="1857"/>
        <v>0.08</v>
      </c>
      <c r="AAU593" s="57">
        <f t="shared" si="1857"/>
        <v>0.12</v>
      </c>
      <c r="AAV593" s="57">
        <f t="shared" si="1857"/>
        <v>0.17</v>
      </c>
      <c r="AAW593" s="57">
        <f t="shared" si="1857"/>
        <v>-0.21</v>
      </c>
      <c r="AAX593" s="57"/>
      <c r="AAY593" s="57"/>
      <c r="AAZ593" s="57"/>
      <c r="ABA593" s="57"/>
      <c r="ABB593" s="57"/>
      <c r="ABC593" s="57"/>
      <c r="ABD593" s="57"/>
      <c r="ABE593" s="57"/>
      <c r="ABF593" s="57"/>
      <c r="ABG593" s="57"/>
      <c r="ABH593" s="57"/>
      <c r="ABI593" s="57"/>
      <c r="ABJ593" s="57"/>
      <c r="ABK593" s="57"/>
      <c r="ABL593" s="57"/>
      <c r="ABM593" s="57">
        <f>ABM595-ABM594-ABM592</f>
        <v>0.75</v>
      </c>
      <c r="ABN593" s="57">
        <f t="shared" ref="ABN593:ABR593" si="1858">ABN595-ABN594-ABN592</f>
        <v>-0.41</v>
      </c>
      <c r="ABO593" s="57">
        <f t="shared" si="1858"/>
        <v>-0.4</v>
      </c>
      <c r="ABP593" s="57">
        <f t="shared" si="1858"/>
        <v>-1.81</v>
      </c>
      <c r="ABQ593" s="57">
        <f t="shared" si="1858"/>
        <v>-0.13</v>
      </c>
      <c r="ABR593" s="57">
        <f t="shared" si="1858"/>
        <v>0.48</v>
      </c>
      <c r="ABS593" s="57"/>
      <c r="ABT593" s="57"/>
      <c r="ABU593" s="57"/>
      <c r="ABV593" s="57"/>
      <c r="ABW593" s="57"/>
      <c r="ABX593" s="57"/>
      <c r="ABY593" s="57"/>
      <c r="ABZ593" s="57"/>
      <c r="ACA593" s="57"/>
      <c r="ACB593" s="57"/>
      <c r="ACC593" s="57"/>
      <c r="ACD593" s="57"/>
      <c r="ACE593" s="57"/>
      <c r="ACF593" s="57"/>
      <c r="ACG593" s="57"/>
      <c r="ACH593" s="57">
        <f>ACH595-ACH594-ACH592</f>
        <v>0.18</v>
      </c>
      <c r="ACI593" s="57">
        <f t="shared" ref="ACI593:ACM593" si="1859">ACI595-ACI594-ACI592</f>
        <v>-0.03</v>
      </c>
      <c r="ACJ593" s="57">
        <f t="shared" si="1859"/>
        <v>0.3</v>
      </c>
      <c r="ACK593" s="57">
        <f t="shared" si="1859"/>
        <v>0.02</v>
      </c>
      <c r="ACL593" s="57">
        <f t="shared" si="1859"/>
        <v>0</v>
      </c>
      <c r="ACM593" s="57">
        <f t="shared" si="1859"/>
        <v>0.65</v>
      </c>
      <c r="ACN593" s="57"/>
      <c r="ACO593" s="57"/>
      <c r="ACP593" s="57"/>
      <c r="ACQ593" s="57"/>
      <c r="ACR593" s="57"/>
      <c r="ACS593" s="57"/>
      <c r="ACT593" s="57"/>
      <c r="ACU593" s="57"/>
      <c r="ACV593" s="57"/>
      <c r="ACW593" s="57"/>
      <c r="ACX593" s="57"/>
      <c r="ACY593" s="57"/>
      <c r="ACZ593" s="57"/>
      <c r="ADA593" s="57"/>
      <c r="ADB593" s="57"/>
      <c r="ADC593" s="57">
        <f>ADC595-ADC594-ADC592</f>
        <v>0.12</v>
      </c>
      <c r="ADD593" s="57">
        <f t="shared" ref="ADD593:ADH593" si="1860">ADD595-ADD594-ADD592</f>
        <v>-0.45</v>
      </c>
      <c r="ADE593" s="57">
        <f t="shared" si="1860"/>
        <v>0.09</v>
      </c>
      <c r="ADF593" s="57">
        <f t="shared" si="1860"/>
        <v>0.48</v>
      </c>
      <c r="ADG593" s="57">
        <f t="shared" si="1860"/>
        <v>-0.84</v>
      </c>
      <c r="ADH593" s="57">
        <f t="shared" si="1860"/>
        <v>-0.05</v>
      </c>
      <c r="ADI593" s="57"/>
      <c r="ADJ593" s="57"/>
      <c r="ADK593" s="57"/>
      <c r="ADL593" s="57"/>
      <c r="ADM593" s="57"/>
      <c r="ADN593" s="57"/>
      <c r="ADO593" s="57"/>
      <c r="ADP593" s="57"/>
      <c r="ADQ593" s="57"/>
      <c r="ADR593" s="57"/>
      <c r="ADS593" s="57"/>
      <c r="ADT593" s="57"/>
      <c r="ADU593" s="57"/>
      <c r="ADV593" s="57"/>
      <c r="ADW593" s="57"/>
      <c r="ADX593" s="57">
        <f>ADX595-ADX594-ADX592</f>
        <v>1.69</v>
      </c>
      <c r="ADY593" s="57">
        <f t="shared" ref="ADY593:AEC593" si="1861">ADY595-ADY594-ADY592</f>
        <v>0.57999999999999996</v>
      </c>
      <c r="ADZ593" s="57">
        <f t="shared" si="1861"/>
        <v>0.91</v>
      </c>
      <c r="AEA593" s="57">
        <f t="shared" si="1861"/>
        <v>1.64</v>
      </c>
      <c r="AEB593" s="57">
        <f t="shared" si="1861"/>
        <v>0.03</v>
      </c>
      <c r="AEC593" s="57">
        <f t="shared" si="1861"/>
        <v>-0.44</v>
      </c>
      <c r="AED593" s="57"/>
      <c r="AEE593" s="57"/>
      <c r="AEF593" s="57"/>
      <c r="AEG593" s="57"/>
      <c r="AEH593" s="57"/>
      <c r="AEI593" s="57"/>
      <c r="AEJ593" s="57"/>
      <c r="AEK593" s="57"/>
      <c r="AEL593" s="57"/>
      <c r="AEM593" s="57"/>
      <c r="AEN593" s="57"/>
      <c r="AEO593" s="57"/>
      <c r="AEP593" s="57"/>
      <c r="AEQ593" s="57"/>
      <c r="AER593" s="57"/>
      <c r="AES593" s="57">
        <f>AES595-AES594-AES592</f>
        <v>-0.2</v>
      </c>
      <c r="AET593" s="57">
        <f t="shared" ref="AET593:AEX593" si="1862">AET595-AET594-AET592</f>
        <v>0.09</v>
      </c>
      <c r="AEU593" s="57">
        <f t="shared" si="1862"/>
        <v>-0.24</v>
      </c>
      <c r="AEV593" s="57">
        <f t="shared" si="1862"/>
        <v>0.13</v>
      </c>
      <c r="AEW593" s="57">
        <f t="shared" si="1862"/>
        <v>0.28000000000000003</v>
      </c>
      <c r="AEX593" s="57">
        <f t="shared" si="1862"/>
        <v>0.31</v>
      </c>
      <c r="AEY593" s="57"/>
      <c r="AEZ593" s="57"/>
      <c r="AFA593" s="57"/>
      <c r="AFB593" s="57"/>
      <c r="AFC593" s="57"/>
      <c r="AFD593" s="57"/>
      <c r="AFE593" s="57"/>
      <c r="AFF593" s="57"/>
      <c r="AFG593" s="57"/>
      <c r="AFH593" s="57"/>
      <c r="AFI593" s="57"/>
      <c r="AFJ593" s="57"/>
      <c r="AFK593" s="57"/>
      <c r="AFL593" s="57"/>
      <c r="AFM593" s="57"/>
      <c r="AFN593" s="57">
        <f>AFN595-AFN594-AFN592</f>
        <v>0.44</v>
      </c>
      <c r="AFO593" s="57">
        <f t="shared" ref="AFO593:AFS593" si="1863">AFO595-AFO594-AFO592</f>
        <v>0.32</v>
      </c>
      <c r="AFP593" s="57">
        <f t="shared" si="1863"/>
        <v>-0.11</v>
      </c>
      <c r="AFQ593" s="57">
        <f t="shared" si="1863"/>
        <v>0.51</v>
      </c>
      <c r="AFR593" s="57">
        <f t="shared" si="1863"/>
        <v>-0.28999999999999998</v>
      </c>
      <c r="AFS593" s="57">
        <f t="shared" si="1863"/>
        <v>0.47</v>
      </c>
      <c r="AFT593" s="57"/>
      <c r="AFU593" s="57"/>
      <c r="AFV593" s="57"/>
      <c r="AFW593" s="57"/>
      <c r="AFX593" s="57"/>
      <c r="AFY593" s="57"/>
      <c r="AFZ593" s="57"/>
      <c r="AGA593" s="57"/>
      <c r="AGB593" s="57"/>
      <c r="AGC593" s="57"/>
      <c r="AGD593" s="57"/>
      <c r="AGE593" s="57"/>
      <c r="AGF593" s="57"/>
      <c r="AGG593" s="57"/>
      <c r="AGH593" s="57"/>
      <c r="AGI593" s="57">
        <f>AGI595-AGI594-AGI592</f>
        <v>-0.61</v>
      </c>
      <c r="AGJ593" s="57">
        <f t="shared" ref="AGJ593:AGN593" si="1864">AGJ595-AGJ594-AGJ592</f>
        <v>0.21</v>
      </c>
      <c r="AGK593" s="57">
        <f t="shared" si="1864"/>
        <v>-0.59</v>
      </c>
      <c r="AGL593" s="57">
        <f>AGL595-AGL594-AGL592</f>
        <v>-0.97</v>
      </c>
      <c r="AGM593" s="57">
        <f>AGM595-AGM594-AGM592</f>
        <v>-0.49</v>
      </c>
      <c r="AGN593" s="57">
        <f t="shared" si="1864"/>
        <v>0.9</v>
      </c>
      <c r="AGO593" s="57"/>
      <c r="AGP593" s="57"/>
      <c r="AGQ593" s="57"/>
      <c r="AGR593" s="57"/>
      <c r="AGS593" s="57"/>
      <c r="AGT593" s="57"/>
      <c r="AGU593" s="57"/>
      <c r="AGV593" s="57"/>
      <c r="AGW593" s="57"/>
      <c r="AGX593" s="57"/>
      <c r="AGY593" s="57"/>
      <c r="AGZ593" s="57"/>
      <c r="AHA593" s="57"/>
      <c r="AHB593" s="57"/>
      <c r="AHC593" s="57"/>
      <c r="AHD593" s="57">
        <f>AHD595-AHD594-AHD592</f>
        <v>0.26</v>
      </c>
      <c r="AHE593" s="57">
        <f t="shared" ref="AHE593:AHI593" si="1865">AHE595-AHE594-AHE592</f>
        <v>0.24</v>
      </c>
      <c r="AHF593" s="57">
        <f t="shared" si="1865"/>
        <v>0.16</v>
      </c>
      <c r="AHG593" s="57">
        <f t="shared" si="1865"/>
        <v>-0.08</v>
      </c>
      <c r="AHH593" s="57">
        <f t="shared" si="1865"/>
        <v>0.12</v>
      </c>
      <c r="AHI593" s="57">
        <f t="shared" si="1865"/>
        <v>0.18</v>
      </c>
      <c r="AHJ593" s="57"/>
      <c r="AHK593" s="57"/>
      <c r="AHL593" s="57"/>
      <c r="AHM593" s="57"/>
      <c r="AHN593" s="57"/>
      <c r="AHO593" s="57"/>
      <c r="AHP593" s="57"/>
      <c r="AHQ593" s="57"/>
      <c r="AHR593" s="57"/>
      <c r="AHS593" s="57"/>
      <c r="AHT593" s="57"/>
      <c r="AHU593" s="57"/>
      <c r="AHV593" s="57"/>
      <c r="AHW593" s="57"/>
      <c r="AHX593" s="57"/>
      <c r="AHY593" s="57">
        <f>AHY595-AHY594-AHY592</f>
        <v>0.08</v>
      </c>
      <c r="AHZ593" s="57">
        <f t="shared" ref="AHZ593:AID593" si="1866">AHZ595-AHZ594-AHZ592</f>
        <v>0.55000000000000004</v>
      </c>
      <c r="AIA593" s="57">
        <f t="shared" si="1866"/>
        <v>0.4</v>
      </c>
      <c r="AIB593" s="57">
        <f t="shared" si="1866"/>
        <v>-0.16</v>
      </c>
      <c r="AIC593" s="57">
        <f t="shared" si="1866"/>
        <v>-0.14000000000000001</v>
      </c>
      <c r="AID593" s="57">
        <f t="shared" si="1866"/>
        <v>0.2</v>
      </c>
      <c r="AIE593" s="57"/>
      <c r="AIF593" s="57"/>
      <c r="AIG593" s="57"/>
      <c r="AIH593" s="57"/>
      <c r="AII593" s="57"/>
      <c r="AIJ593" s="57"/>
      <c r="AIK593" s="57"/>
      <c r="AIL593" s="57"/>
      <c r="AIM593" s="57"/>
      <c r="AIN593" s="57"/>
      <c r="AIO593" s="57"/>
      <c r="AIP593" s="57"/>
      <c r="AIQ593" s="57"/>
      <c r="AIR593" s="57"/>
      <c r="AIS593" s="57"/>
      <c r="AIT593" s="57">
        <f>AIT595-AIT594-AIT592</f>
        <v>0</v>
      </c>
      <c r="AIU593" s="57">
        <f t="shared" ref="AIU593:AIY593" si="1867">AIU595-AIU594-AIU592</f>
        <v>0</v>
      </c>
      <c r="AIV593" s="57">
        <f t="shared" si="1867"/>
        <v>0</v>
      </c>
      <c r="AIW593" s="57">
        <f t="shared" si="1867"/>
        <v>0</v>
      </c>
      <c r="AIX593" s="57">
        <f t="shared" si="1867"/>
        <v>0</v>
      </c>
      <c r="AIY593" s="57">
        <f t="shared" si="1867"/>
        <v>0</v>
      </c>
      <c r="AIZ593" s="57"/>
      <c r="AJA593" s="57"/>
      <c r="AJB593" s="57"/>
      <c r="AJC593" s="57"/>
      <c r="AJD593" s="57"/>
      <c r="AJE593" s="57"/>
      <c r="AJF593" s="57"/>
      <c r="AJG593" s="57"/>
      <c r="AJH593" s="57"/>
      <c r="AJI593" s="57"/>
      <c r="AJJ593" s="57"/>
      <c r="AJK593" s="57"/>
      <c r="AJL593" s="57"/>
      <c r="AJM593" s="57"/>
      <c r="AJN593" s="57"/>
      <c r="AJO593" s="57">
        <f>AJO595-AJO594-AJO592</f>
        <v>-0.15</v>
      </c>
      <c r="AJP593" s="57">
        <f t="shared" ref="AJP593:AJT593" si="1868">AJP595-AJP594-AJP592</f>
        <v>-0.4</v>
      </c>
      <c r="AJQ593" s="57">
        <f t="shared" si="1868"/>
        <v>-0.55000000000000004</v>
      </c>
      <c r="AJR593" s="57">
        <f t="shared" si="1868"/>
        <v>0.46</v>
      </c>
      <c r="AJS593" s="57">
        <f t="shared" si="1868"/>
        <v>-1.17</v>
      </c>
      <c r="AJT593" s="57">
        <f t="shared" si="1868"/>
        <v>-0.74</v>
      </c>
      <c r="AJU593" s="57"/>
      <c r="AJV593" s="57"/>
      <c r="AJW593" s="57"/>
      <c r="AJX593" s="57"/>
      <c r="AJY593" s="57"/>
      <c r="AJZ593" s="57"/>
      <c r="AKA593" s="57"/>
      <c r="AKB593" s="57"/>
      <c r="AKC593" s="57"/>
      <c r="AKD593" s="57"/>
      <c r="AKE593" s="57"/>
      <c r="AKF593" s="57"/>
      <c r="AKG593" s="57"/>
      <c r="AKH593" s="57"/>
      <c r="AKI593" s="57"/>
      <c r="AKJ593" s="57">
        <f>AKJ595-AKJ594-AKJ592</f>
        <v>0.7</v>
      </c>
      <c r="AKK593" s="57">
        <f t="shared" ref="AKK593:AKO593" si="1869">AKK595-AKK594-AKK592</f>
        <v>-0.15</v>
      </c>
      <c r="AKL593" s="57">
        <f t="shared" si="1869"/>
        <v>0.05</v>
      </c>
      <c r="AKM593" s="57">
        <f t="shared" si="1869"/>
        <v>0.19</v>
      </c>
      <c r="AKN593" s="57">
        <f t="shared" si="1869"/>
        <v>-0.48</v>
      </c>
      <c r="AKO593" s="57">
        <f t="shared" si="1869"/>
        <v>0.41</v>
      </c>
      <c r="AKP593" s="57"/>
      <c r="AKQ593" s="57"/>
      <c r="AKR593" s="57"/>
      <c r="AKS593" s="57"/>
      <c r="AKT593" s="57"/>
      <c r="AKU593" s="57"/>
      <c r="AKV593" s="57"/>
      <c r="AKW593" s="57"/>
      <c r="AKX593" s="57"/>
      <c r="AKY593" s="57"/>
      <c r="AKZ593" s="57"/>
      <c r="ALA593" s="57"/>
      <c r="ALB593" s="57"/>
      <c r="ALC593" s="57"/>
      <c r="ALD593" s="57"/>
      <c r="ALE593" s="57">
        <f>ALE595-ALE594-ALE592</f>
        <v>0.34</v>
      </c>
      <c r="ALF593" s="57">
        <f t="shared" ref="ALF593:ALJ593" si="1870">ALF595-ALF594-ALF592</f>
        <v>0.71</v>
      </c>
      <c r="ALG593" s="57">
        <f t="shared" si="1870"/>
        <v>0.46</v>
      </c>
      <c r="ALH593" s="57">
        <f t="shared" si="1870"/>
        <v>0.77</v>
      </c>
      <c r="ALI593" s="57">
        <f t="shared" si="1870"/>
        <v>-0.19</v>
      </c>
      <c r="ALJ593" s="57">
        <f t="shared" si="1870"/>
        <v>-0.18</v>
      </c>
      <c r="ALK593" s="57"/>
      <c r="ALL593" s="57"/>
      <c r="ALM593" s="57"/>
      <c r="ALN593" s="57"/>
      <c r="ALO593" s="57"/>
      <c r="ALP593" s="57"/>
      <c r="ALQ593" s="57"/>
      <c r="ALR593" s="57"/>
      <c r="ALS593" s="57"/>
      <c r="ALT593" s="57"/>
      <c r="ALU593" s="57"/>
      <c r="ALV593" s="57"/>
      <c r="ALW593" s="57"/>
      <c r="ALX593" s="57"/>
      <c r="ALY593" s="57"/>
      <c r="ALZ593" s="57">
        <f>ALZ595-ALZ594-ALZ592</f>
        <v>-0.26</v>
      </c>
      <c r="AMA593" s="57">
        <f t="shared" ref="AMA593:AME593" si="1871">AMA595-AMA594-AMA592</f>
        <v>0.32</v>
      </c>
      <c r="AMB593" s="57">
        <f t="shared" si="1871"/>
        <v>0.57999999999999996</v>
      </c>
      <c r="AMC593" s="57">
        <f t="shared" si="1871"/>
        <v>-0.19</v>
      </c>
      <c r="AMD593" s="57">
        <f t="shared" si="1871"/>
        <v>0.39</v>
      </c>
      <c r="AME593" s="57">
        <f t="shared" si="1871"/>
        <v>0.65</v>
      </c>
      <c r="AMF593" s="57"/>
      <c r="AMG593" s="57"/>
      <c r="AMH593" s="57"/>
      <c r="AMI593" s="57"/>
      <c r="AMJ593" s="57"/>
      <c r="AMK593" s="57"/>
      <c r="AML593" s="57"/>
      <c r="AMM593" s="57"/>
      <c r="AMN593" s="57"/>
      <c r="AMO593" s="57"/>
      <c r="AMP593" s="57"/>
      <c r="AMQ593" s="57"/>
      <c r="AMR593" s="57"/>
      <c r="AMS593" s="57"/>
      <c r="AMT593" s="57"/>
      <c r="AMU593" s="57">
        <f>AMU595-AMU594-AMU592</f>
        <v>1.23</v>
      </c>
      <c r="AMV593" s="57">
        <f t="shared" ref="AMV593:AMZ593" si="1872">AMV595-AMV594-AMV592</f>
        <v>0.51</v>
      </c>
      <c r="AMW593" s="57">
        <f t="shared" si="1872"/>
        <v>0.28000000000000003</v>
      </c>
      <c r="AMX593" s="57">
        <f t="shared" si="1872"/>
        <v>-1.08</v>
      </c>
      <c r="AMY593" s="57">
        <f t="shared" si="1872"/>
        <v>-1.3</v>
      </c>
      <c r="AMZ593" s="57">
        <f t="shared" si="1872"/>
        <v>0.15</v>
      </c>
      <c r="ANA593" s="57"/>
      <c r="ANB593" s="57"/>
      <c r="ANC593" s="57"/>
      <c r="AND593" s="57"/>
      <c r="ANE593" s="57"/>
      <c r="ANF593" s="57"/>
      <c r="ANG593" s="57"/>
      <c r="ANH593" s="57"/>
      <c r="ANI593" s="57"/>
      <c r="ANJ593" s="57"/>
      <c r="ANK593" s="57"/>
      <c r="ANL593" s="57"/>
      <c r="ANM593" s="57"/>
      <c r="ANN593" s="57"/>
      <c r="ANO593" s="57"/>
      <c r="ANP593" s="57">
        <f>ANP595-ANP594-ANP592</f>
        <v>-0.06</v>
      </c>
      <c r="ANQ593" s="57">
        <f t="shared" ref="ANQ593:ANU593" si="1873">ANQ595-ANQ594-ANQ592</f>
        <v>-0.09</v>
      </c>
      <c r="ANR593" s="57">
        <f t="shared" si="1873"/>
        <v>-0.02</v>
      </c>
      <c r="ANS593" s="57">
        <f t="shared" si="1873"/>
        <v>0.43</v>
      </c>
      <c r="ANT593" s="57">
        <f t="shared" si="1873"/>
        <v>0.24</v>
      </c>
      <c r="ANU593" s="57">
        <f t="shared" si="1873"/>
        <v>0.1</v>
      </c>
      <c r="ANV593" s="57"/>
      <c r="ANW593" s="57"/>
      <c r="ANX593" s="57"/>
      <c r="ANY593" s="57"/>
      <c r="ANZ593" s="57"/>
      <c r="AOA593" s="57"/>
      <c r="AOB593" s="57"/>
      <c r="AOC593" s="57"/>
      <c r="AOD593" s="57"/>
      <c r="AOE593" s="57"/>
      <c r="AOF593" s="57"/>
      <c r="AOG593" s="57"/>
      <c r="AOH593" s="57"/>
      <c r="AOI593" s="57"/>
      <c r="AOJ593" s="57"/>
      <c r="AOK593" s="57">
        <f>AOK595-AOK594-AOK592</f>
        <v>0.44</v>
      </c>
      <c r="AOL593" s="57">
        <f t="shared" ref="AOL593:AOP593" si="1874">AOL595-AOL594-AOL592</f>
        <v>0.87</v>
      </c>
      <c r="AOM593" s="57">
        <f t="shared" si="1874"/>
        <v>0.28000000000000003</v>
      </c>
      <c r="AON593" s="57">
        <f t="shared" si="1874"/>
        <v>-0.82</v>
      </c>
      <c r="AOO593" s="57">
        <f t="shared" si="1874"/>
        <v>0.59</v>
      </c>
      <c r="AOP593" s="57">
        <f t="shared" si="1874"/>
        <v>1.91</v>
      </c>
      <c r="AOQ593" s="57"/>
      <c r="AOR593" s="57"/>
      <c r="AOS593" s="57"/>
      <c r="AOT593" s="57"/>
      <c r="AOU593" s="57"/>
      <c r="AOV593" s="57"/>
      <c r="AOW593" s="57"/>
      <c r="AOX593" s="57"/>
      <c r="AOY593" s="57"/>
      <c r="AOZ593" s="57"/>
      <c r="APA593" s="57"/>
      <c r="APB593" s="57"/>
      <c r="APC593" s="57"/>
      <c r="APD593" s="57"/>
      <c r="APE593" s="57"/>
      <c r="APF593" s="57">
        <f>APF595-APF594-APF592</f>
        <v>-0.42</v>
      </c>
      <c r="APG593" s="57">
        <f t="shared" ref="APG593:APK593" si="1875">APG595-APG594-APG592</f>
        <v>0.16</v>
      </c>
      <c r="APH593" s="57">
        <f t="shared" si="1875"/>
        <v>-7.0000000000000007E-2</v>
      </c>
      <c r="API593" s="57">
        <f t="shared" si="1875"/>
        <v>0.71</v>
      </c>
      <c r="APJ593" s="57">
        <f t="shared" si="1875"/>
        <v>0.39</v>
      </c>
      <c r="APK593" s="57">
        <f t="shared" si="1875"/>
        <v>0.92</v>
      </c>
      <c r="APL593" s="57"/>
      <c r="APM593" s="57"/>
      <c r="APN593" s="57"/>
      <c r="APO593" s="57"/>
      <c r="APP593" s="57"/>
      <c r="APQ593" s="57"/>
      <c r="APR593" s="57"/>
      <c r="APS593" s="57"/>
      <c r="APT593" s="57"/>
      <c r="APU593" s="57"/>
      <c r="APV593" s="57"/>
      <c r="APW593" s="57"/>
      <c r="APX593" s="57"/>
      <c r="APY593" s="57"/>
      <c r="APZ593" s="57"/>
      <c r="AQA593" s="57">
        <f>AQA595-AQA594-AQA592</f>
        <v>-0.08</v>
      </c>
      <c r="AQB593" s="57">
        <f t="shared" ref="AQB593:AQF593" si="1876">AQB595-AQB594-AQB592</f>
        <v>-0.44</v>
      </c>
      <c r="AQC593" s="57">
        <f t="shared" si="1876"/>
        <v>0.08</v>
      </c>
      <c r="AQD593" s="57">
        <f t="shared" si="1876"/>
        <v>1.1299999999999999</v>
      </c>
      <c r="AQE593" s="57">
        <f t="shared" si="1876"/>
        <v>-0.67</v>
      </c>
      <c r="AQF593" s="57">
        <f t="shared" si="1876"/>
        <v>-0.28999999999999998</v>
      </c>
      <c r="AQG593" s="57"/>
      <c r="AQH593" s="57"/>
      <c r="AQI593" s="57"/>
      <c r="AQJ593" s="57"/>
      <c r="AQK593" s="57"/>
      <c r="AQL593" s="57"/>
      <c r="AQM593" s="57"/>
      <c r="AQN593" s="57"/>
      <c r="AQO593" s="57"/>
      <c r="AQP593" s="57"/>
      <c r="AQQ593" s="57"/>
      <c r="AQR593" s="57"/>
      <c r="AQS593" s="57"/>
      <c r="AQT593" s="57"/>
      <c r="AQU593" s="57"/>
      <c r="AQV593" s="57">
        <f>AQV595-AQV594-AQV592</f>
        <v>0.93</v>
      </c>
      <c r="AQW593" s="57">
        <f t="shared" ref="AQW593:ARA593" si="1877">AQW595-AQW594-AQW592</f>
        <v>-0.61</v>
      </c>
      <c r="AQX593" s="57">
        <f t="shared" si="1877"/>
        <v>0.78</v>
      </c>
      <c r="AQY593" s="57">
        <f t="shared" si="1877"/>
        <v>-1.1000000000000001</v>
      </c>
      <c r="AQZ593" s="57">
        <f t="shared" si="1877"/>
        <v>1.72</v>
      </c>
      <c r="ARA593" s="57">
        <f t="shared" si="1877"/>
        <v>-0.89</v>
      </c>
      <c r="ARB593" s="57"/>
      <c r="ARC593" s="57"/>
      <c r="ARD593" s="57"/>
      <c r="ARE593" s="57"/>
      <c r="ARF593" s="57"/>
      <c r="ARG593" s="57"/>
      <c r="ARH593" s="57"/>
      <c r="ARI593" s="57"/>
      <c r="ARJ593" s="57"/>
      <c r="ARK593" s="57"/>
      <c r="ARL593" s="57"/>
      <c r="ARM593" s="57"/>
      <c r="ARN593" s="57"/>
      <c r="ARO593" s="57"/>
      <c r="ARP593" s="57"/>
      <c r="ARQ593" s="57">
        <f>ARQ595-ARQ594-ARQ592</f>
        <v>0.72</v>
      </c>
      <c r="ARR593" s="57">
        <f t="shared" ref="ARR593:ARV593" si="1878">ARR595-ARR594-ARR592</f>
        <v>-0.52</v>
      </c>
      <c r="ARS593" s="57">
        <f t="shared" si="1878"/>
        <v>-0.78</v>
      </c>
      <c r="ART593" s="57">
        <f t="shared" si="1878"/>
        <v>0.55000000000000004</v>
      </c>
      <c r="ARU593" s="57">
        <f t="shared" si="1878"/>
        <v>0.5</v>
      </c>
      <c r="ARV593" s="57">
        <f t="shared" si="1878"/>
        <v>-0.57999999999999996</v>
      </c>
      <c r="ARW593" s="57"/>
      <c r="ARX593" s="57"/>
      <c r="ARY593" s="57"/>
      <c r="ARZ593" s="57"/>
      <c r="ASA593" s="57"/>
      <c r="ASB593" s="57"/>
      <c r="ASC593" s="57"/>
      <c r="ASD593" s="57"/>
      <c r="ASE593" s="57"/>
      <c r="ASF593" s="57"/>
      <c r="ASG593" s="57"/>
      <c r="ASH593" s="57"/>
      <c r="ASI593" s="57"/>
      <c r="ASJ593" s="57"/>
      <c r="ASK593" s="57"/>
      <c r="ASL593" s="57">
        <f>ASL595-ASL594-ASL592</f>
        <v>-1.22</v>
      </c>
      <c r="ASM593" s="57">
        <f t="shared" ref="ASM593:ASQ593" si="1879">ASM595-ASM594-ASM592</f>
        <v>0.68</v>
      </c>
      <c r="ASN593" s="57">
        <f t="shared" si="1879"/>
        <v>1.08</v>
      </c>
      <c r="ASO593" s="57">
        <f t="shared" si="1879"/>
        <v>-0.67</v>
      </c>
      <c r="ASP593" s="57">
        <f t="shared" si="1879"/>
        <v>-1.61</v>
      </c>
      <c r="ASQ593" s="57">
        <f t="shared" si="1879"/>
        <v>0.54</v>
      </c>
      <c r="ASR593" s="57"/>
      <c r="ASS593" s="57"/>
      <c r="AST593" s="57"/>
      <c r="ASU593" s="57"/>
      <c r="ASV593" s="57"/>
      <c r="ASW593" s="57"/>
      <c r="ASX593" s="57"/>
      <c r="ASY593" s="57"/>
      <c r="ASZ593" s="57"/>
      <c r="ATA593" s="57"/>
      <c r="ATB593" s="57"/>
      <c r="ATC593" s="57"/>
      <c r="ATD593" s="57"/>
      <c r="ATE593" s="57"/>
      <c r="ATF593" s="57"/>
      <c r="ATG593" s="57">
        <f>ATG595-ATG594-ATG592</f>
        <v>-0.62</v>
      </c>
      <c r="ATH593" s="57">
        <f t="shared" ref="ATH593:ATL593" si="1880">ATH595-ATH594-ATH592</f>
        <v>-0.98</v>
      </c>
      <c r="ATI593" s="57">
        <f t="shared" si="1880"/>
        <v>0.12</v>
      </c>
      <c r="ATJ593" s="57">
        <f t="shared" si="1880"/>
        <v>-0.11</v>
      </c>
      <c r="ATK593" s="57">
        <f t="shared" si="1880"/>
        <v>1.89</v>
      </c>
      <c r="ATL593" s="57">
        <f t="shared" si="1880"/>
        <v>-1.63</v>
      </c>
      <c r="ATM593" s="57"/>
      <c r="ATN593" s="57"/>
      <c r="ATO593" s="57"/>
      <c r="ATP593" s="57"/>
      <c r="ATQ593" s="57"/>
      <c r="ATR593" s="57"/>
      <c r="ATS593" s="57"/>
      <c r="ATT593" s="57"/>
      <c r="ATU593" s="57"/>
      <c r="ATV593" s="57"/>
      <c r="ATW593" s="57"/>
      <c r="ATX593" s="57"/>
      <c r="ATY593" s="57"/>
      <c r="ATZ593" s="57"/>
      <c r="AUA593" s="57"/>
      <c r="AUB593" s="57">
        <f>AUB595-AUB594-AUB592</f>
        <v>-1.62</v>
      </c>
      <c r="AUC593" s="57">
        <f t="shared" ref="AUC593:AUG593" si="1881">AUC595-AUC594-AUC592</f>
        <v>0.94</v>
      </c>
      <c r="AUD593" s="57">
        <f t="shared" si="1881"/>
        <v>-1.56</v>
      </c>
      <c r="AUE593" s="57">
        <f t="shared" si="1881"/>
        <v>3.2</v>
      </c>
      <c r="AUF593" s="57">
        <f t="shared" si="1881"/>
        <v>0.3</v>
      </c>
      <c r="AUG593" s="57">
        <f t="shared" si="1881"/>
        <v>0.03</v>
      </c>
      <c r="AUH593" s="57"/>
      <c r="AUI593" s="57"/>
      <c r="AUJ593" s="57"/>
      <c r="AUK593" s="57"/>
      <c r="AUL593" s="57"/>
      <c r="AUM593" s="57"/>
      <c r="AUN593" s="57"/>
      <c r="AUO593" s="57"/>
      <c r="AUP593" s="57"/>
      <c r="AUQ593" s="57"/>
      <c r="AUR593" s="57"/>
      <c r="AUS593" s="57"/>
      <c r="AUT593" s="57"/>
      <c r="AUU593" s="57"/>
      <c r="AUV593" s="57"/>
      <c r="AUW593" s="57">
        <f>AUW595-AUW594-AUW592</f>
        <v>0.56999999999999995</v>
      </c>
      <c r="AUX593" s="57">
        <f t="shared" ref="AUX593:AVB593" si="1882">AUX595-AUX594-AUX592</f>
        <v>-0.62</v>
      </c>
      <c r="AUY593" s="57">
        <f t="shared" si="1882"/>
        <v>-0.43</v>
      </c>
      <c r="AUZ593" s="57">
        <f t="shared" si="1882"/>
        <v>-1.03</v>
      </c>
      <c r="AVA593" s="57">
        <f t="shared" si="1882"/>
        <v>1.72</v>
      </c>
      <c r="AVB593" s="57">
        <f t="shared" si="1882"/>
        <v>1.44</v>
      </c>
      <c r="AVC593" s="57"/>
      <c r="AVD593" s="57"/>
      <c r="AVE593" s="57"/>
      <c r="AVF593" s="57"/>
      <c r="AVG593" s="57"/>
      <c r="AVH593" s="57"/>
      <c r="AVI593" s="57"/>
      <c r="AVJ593" s="57"/>
      <c r="AVK593" s="57"/>
      <c r="AVL593" s="57"/>
      <c r="AVM593" s="57"/>
      <c r="AVN593" s="57"/>
      <c r="AVO593" s="57"/>
      <c r="AVP593" s="57"/>
      <c r="AVQ593" s="57"/>
      <c r="AVR593" s="57">
        <f>AVR595-AVR594-AVR592</f>
        <v>5166055.3499999996</v>
      </c>
      <c r="AVS593" s="57">
        <f t="shared" ref="AVS593:AVW593" si="1883">AVS595-AVS594-AVS592</f>
        <v>-3.18</v>
      </c>
      <c r="AVT593" s="57">
        <f t="shared" si="1883"/>
        <v>0.5</v>
      </c>
      <c r="AVU593" s="57">
        <f t="shared" si="1883"/>
        <v>1438546.15</v>
      </c>
      <c r="AVV593" s="57">
        <f t="shared" si="1883"/>
        <v>2.0699999999999998</v>
      </c>
      <c r="AVW593" s="57">
        <f t="shared" si="1883"/>
        <v>-1.49</v>
      </c>
    </row>
    <row r="594" spans="1:1271" ht="51.75" customHeight="1">
      <c r="A594" s="31" t="s">
        <v>200</v>
      </c>
      <c r="B594" s="123"/>
      <c r="C594" s="45" t="s">
        <v>106</v>
      </c>
      <c r="D594" s="134"/>
      <c r="E594" s="135"/>
      <c r="F594" s="46"/>
      <c r="G594" s="46"/>
      <c r="H594" s="46"/>
      <c r="I594" s="69"/>
      <c r="J594" s="69"/>
      <c r="K594" s="69"/>
      <c r="L594" s="67" t="s">
        <v>202</v>
      </c>
      <c r="M594" s="67" t="s">
        <v>202</v>
      </c>
      <c r="N594" s="67" t="s">
        <v>202</v>
      </c>
      <c r="O594" s="67" t="s">
        <v>202</v>
      </c>
      <c r="P594" s="67" t="s">
        <v>202</v>
      </c>
      <c r="Q594" s="67" t="s">
        <v>202</v>
      </c>
      <c r="R594" s="67" t="s">
        <v>202</v>
      </c>
      <c r="S594" s="67" t="s">
        <v>202</v>
      </c>
      <c r="T594" s="67" t="s">
        <v>202</v>
      </c>
      <c r="U594" s="67" t="s">
        <v>202</v>
      </c>
      <c r="V594" s="67" t="s">
        <v>202</v>
      </c>
      <c r="W594" s="67" t="s">
        <v>202</v>
      </c>
      <c r="X594" s="67" t="s">
        <v>202</v>
      </c>
      <c r="Y594" s="67" t="s">
        <v>202</v>
      </c>
      <c r="Z594" s="67" t="s">
        <v>202</v>
      </c>
      <c r="AA594" s="47"/>
      <c r="AB594" s="47"/>
      <c r="AC594" s="47"/>
      <c r="AD594" s="47">
        <v>4788974</v>
      </c>
      <c r="AE594" s="47">
        <v>4788974</v>
      </c>
      <c r="AF594" s="47">
        <v>4788974</v>
      </c>
      <c r="AG594" s="67" t="s">
        <v>202</v>
      </c>
      <c r="AH594" s="67" t="s">
        <v>202</v>
      </c>
      <c r="AI594" s="67" t="s">
        <v>202</v>
      </c>
      <c r="AJ594" s="67" t="s">
        <v>202</v>
      </c>
      <c r="AK594" s="67" t="s">
        <v>202</v>
      </c>
      <c r="AL594" s="67" t="s">
        <v>202</v>
      </c>
      <c r="AM594" s="67" t="s">
        <v>202</v>
      </c>
      <c r="AN594" s="67" t="s">
        <v>202</v>
      </c>
      <c r="AO594" s="67" t="s">
        <v>202</v>
      </c>
      <c r="AP594" s="67" t="s">
        <v>202</v>
      </c>
      <c r="AQ594" s="67" t="s">
        <v>202</v>
      </c>
      <c r="AR594" s="67" t="s">
        <v>202</v>
      </c>
      <c r="AS594" s="67" t="s">
        <v>202</v>
      </c>
      <c r="AT594" s="67" t="s">
        <v>202</v>
      </c>
      <c r="AU594" s="67" t="s">
        <v>202</v>
      </c>
      <c r="AV594" s="47">
        <v>0</v>
      </c>
      <c r="AW594" s="47">
        <v>0</v>
      </c>
      <c r="AX594" s="47">
        <v>0</v>
      </c>
      <c r="AY594" s="47">
        <v>4128606</v>
      </c>
      <c r="AZ594" s="47">
        <v>4128606</v>
      </c>
      <c r="BA594" s="47">
        <v>4128606</v>
      </c>
      <c r="BB594" s="67" t="s">
        <v>202</v>
      </c>
      <c r="BC594" s="67" t="s">
        <v>202</v>
      </c>
      <c r="BD594" s="67" t="s">
        <v>202</v>
      </c>
      <c r="BE594" s="67" t="s">
        <v>202</v>
      </c>
      <c r="BF594" s="67" t="s">
        <v>202</v>
      </c>
      <c r="BG594" s="67" t="s">
        <v>202</v>
      </c>
      <c r="BH594" s="67" t="s">
        <v>202</v>
      </c>
      <c r="BI594" s="67" t="s">
        <v>202</v>
      </c>
      <c r="BJ594" s="67" t="s">
        <v>202</v>
      </c>
      <c r="BK594" s="67" t="s">
        <v>202</v>
      </c>
      <c r="BL594" s="67" t="s">
        <v>202</v>
      </c>
      <c r="BM594" s="67" t="s">
        <v>202</v>
      </c>
      <c r="BN594" s="67" t="s">
        <v>202</v>
      </c>
      <c r="BO594" s="67" t="s">
        <v>202</v>
      </c>
      <c r="BP594" s="67" t="s">
        <v>202</v>
      </c>
      <c r="BQ594" s="47"/>
      <c r="BR594" s="47"/>
      <c r="BS594" s="47"/>
      <c r="BT594" s="47">
        <v>4472115</v>
      </c>
      <c r="BU594" s="47">
        <v>4472115</v>
      </c>
      <c r="BV594" s="47">
        <v>4472115</v>
      </c>
      <c r="BW594" s="67" t="s">
        <v>202</v>
      </c>
      <c r="BX594" s="67" t="s">
        <v>202</v>
      </c>
      <c r="BY594" s="67" t="s">
        <v>202</v>
      </c>
      <c r="BZ594" s="67" t="s">
        <v>202</v>
      </c>
      <c r="CA594" s="67" t="s">
        <v>202</v>
      </c>
      <c r="CB594" s="67" t="s">
        <v>202</v>
      </c>
      <c r="CC594" s="67" t="s">
        <v>202</v>
      </c>
      <c r="CD594" s="67" t="s">
        <v>202</v>
      </c>
      <c r="CE594" s="67" t="s">
        <v>202</v>
      </c>
      <c r="CF594" s="67" t="s">
        <v>202</v>
      </c>
      <c r="CG594" s="67" t="s">
        <v>202</v>
      </c>
      <c r="CH594" s="67" t="s">
        <v>202</v>
      </c>
      <c r="CI594" s="67" t="s">
        <v>202</v>
      </c>
      <c r="CJ594" s="67" t="s">
        <v>202</v>
      </c>
      <c r="CK594" s="67" t="s">
        <v>202</v>
      </c>
      <c r="CL594" s="47"/>
      <c r="CM594" s="47"/>
      <c r="CN594" s="47"/>
      <c r="CO594" s="47">
        <v>726825.71</v>
      </c>
      <c r="CP594" s="47">
        <v>0</v>
      </c>
      <c r="CQ594" s="47">
        <v>0</v>
      </c>
      <c r="CR594" s="67" t="s">
        <v>202</v>
      </c>
      <c r="CS594" s="67" t="s">
        <v>202</v>
      </c>
      <c r="CT594" s="67" t="s">
        <v>202</v>
      </c>
      <c r="CU594" s="67" t="s">
        <v>202</v>
      </c>
      <c r="CV594" s="67" t="s">
        <v>202</v>
      </c>
      <c r="CW594" s="67" t="s">
        <v>202</v>
      </c>
      <c r="CX594" s="67" t="s">
        <v>202</v>
      </c>
      <c r="CY594" s="67" t="s">
        <v>202</v>
      </c>
      <c r="CZ594" s="67" t="s">
        <v>202</v>
      </c>
      <c r="DA594" s="67" t="s">
        <v>202</v>
      </c>
      <c r="DB594" s="67" t="s">
        <v>202</v>
      </c>
      <c r="DC594" s="67" t="s">
        <v>202</v>
      </c>
      <c r="DD594" s="67" t="s">
        <v>202</v>
      </c>
      <c r="DE594" s="67" t="s">
        <v>202</v>
      </c>
      <c r="DF594" s="67" t="s">
        <v>202</v>
      </c>
      <c r="DG594" s="47"/>
      <c r="DH594" s="47"/>
      <c r="DI594" s="47"/>
      <c r="DJ594" s="47">
        <v>1917708</v>
      </c>
      <c r="DK594" s="47">
        <v>1917708</v>
      </c>
      <c r="DL594" s="47">
        <v>1917708</v>
      </c>
      <c r="DM594" s="67" t="s">
        <v>202</v>
      </c>
      <c r="DN594" s="67" t="s">
        <v>202</v>
      </c>
      <c r="DO594" s="67" t="s">
        <v>202</v>
      </c>
      <c r="DP594" s="67" t="s">
        <v>202</v>
      </c>
      <c r="DQ594" s="67" t="s">
        <v>202</v>
      </c>
      <c r="DR594" s="67" t="s">
        <v>202</v>
      </c>
      <c r="DS594" s="67" t="s">
        <v>202</v>
      </c>
      <c r="DT594" s="67" t="s">
        <v>202</v>
      </c>
      <c r="DU594" s="67" t="s">
        <v>202</v>
      </c>
      <c r="DV594" s="67" t="s">
        <v>202</v>
      </c>
      <c r="DW594" s="67" t="s">
        <v>202</v>
      </c>
      <c r="DX594" s="67" t="s">
        <v>202</v>
      </c>
      <c r="DY594" s="67" t="s">
        <v>202</v>
      </c>
      <c r="DZ594" s="67" t="s">
        <v>202</v>
      </c>
      <c r="EA594" s="67" t="s">
        <v>202</v>
      </c>
      <c r="EB594" s="47"/>
      <c r="EC594" s="47"/>
      <c r="ED594" s="47"/>
      <c r="EE594" s="47">
        <v>281704</v>
      </c>
      <c r="EF594" s="47">
        <v>281704</v>
      </c>
      <c r="EG594" s="47">
        <v>281704</v>
      </c>
      <c r="EH594" s="67" t="s">
        <v>202</v>
      </c>
      <c r="EI594" s="67" t="s">
        <v>202</v>
      </c>
      <c r="EJ594" s="67" t="s">
        <v>202</v>
      </c>
      <c r="EK594" s="67" t="s">
        <v>202</v>
      </c>
      <c r="EL594" s="67" t="s">
        <v>202</v>
      </c>
      <c r="EM594" s="67" t="s">
        <v>202</v>
      </c>
      <c r="EN594" s="67" t="s">
        <v>202</v>
      </c>
      <c r="EO594" s="67" t="s">
        <v>202</v>
      </c>
      <c r="EP594" s="67" t="s">
        <v>202</v>
      </c>
      <c r="EQ594" s="67" t="s">
        <v>202</v>
      </c>
      <c r="ER594" s="67" t="s">
        <v>202</v>
      </c>
      <c r="ES594" s="67" t="s">
        <v>202</v>
      </c>
      <c r="ET594" s="67" t="s">
        <v>202</v>
      </c>
      <c r="EU594" s="67" t="s">
        <v>202</v>
      </c>
      <c r="EV594" s="67" t="s">
        <v>202</v>
      </c>
      <c r="EW594" s="47"/>
      <c r="EX594" s="47"/>
      <c r="EY594" s="47"/>
      <c r="EZ594" s="47">
        <f>149903-37564</f>
        <v>112339</v>
      </c>
      <c r="FA594" s="47">
        <f>149903-149903</f>
        <v>0</v>
      </c>
      <c r="FB594" s="47">
        <f>149903-149903</f>
        <v>0</v>
      </c>
      <c r="FC594" s="67" t="s">
        <v>202</v>
      </c>
      <c r="FD594" s="67" t="s">
        <v>202</v>
      </c>
      <c r="FE594" s="67" t="s">
        <v>202</v>
      </c>
      <c r="FF594" s="67" t="s">
        <v>202</v>
      </c>
      <c r="FG594" s="67" t="s">
        <v>202</v>
      </c>
      <c r="FH594" s="67" t="s">
        <v>202</v>
      </c>
      <c r="FI594" s="67" t="s">
        <v>202</v>
      </c>
      <c r="FJ594" s="67" t="s">
        <v>202</v>
      </c>
      <c r="FK594" s="67" t="s">
        <v>202</v>
      </c>
      <c r="FL594" s="67" t="s">
        <v>202</v>
      </c>
      <c r="FM594" s="67" t="s">
        <v>202</v>
      </c>
      <c r="FN594" s="67" t="s">
        <v>202</v>
      </c>
      <c r="FO594" s="67" t="s">
        <v>202</v>
      </c>
      <c r="FP594" s="67" t="s">
        <v>202</v>
      </c>
      <c r="FQ594" s="67" t="s">
        <v>202</v>
      </c>
      <c r="FR594" s="47"/>
      <c r="FS594" s="47"/>
      <c r="FT594" s="47"/>
      <c r="FU594" s="47">
        <v>631424</v>
      </c>
      <c r="FV594" s="47">
        <v>631424</v>
      </c>
      <c r="FW594" s="47">
        <v>631424</v>
      </c>
      <c r="FX594" s="67" t="s">
        <v>202</v>
      </c>
      <c r="FY594" s="67" t="s">
        <v>202</v>
      </c>
      <c r="FZ594" s="67" t="s">
        <v>202</v>
      </c>
      <c r="GA594" s="67" t="s">
        <v>202</v>
      </c>
      <c r="GB594" s="67" t="s">
        <v>202</v>
      </c>
      <c r="GC594" s="67" t="s">
        <v>202</v>
      </c>
      <c r="GD594" s="67" t="s">
        <v>202</v>
      </c>
      <c r="GE594" s="67" t="s">
        <v>202</v>
      </c>
      <c r="GF594" s="67" t="s">
        <v>202</v>
      </c>
      <c r="GG594" s="67" t="s">
        <v>202</v>
      </c>
      <c r="GH594" s="67" t="s">
        <v>202</v>
      </c>
      <c r="GI594" s="67" t="s">
        <v>202</v>
      </c>
      <c r="GJ594" s="67" t="s">
        <v>202</v>
      </c>
      <c r="GK594" s="67" t="s">
        <v>202</v>
      </c>
      <c r="GL594" s="67" t="s">
        <v>202</v>
      </c>
      <c r="GM594" s="47"/>
      <c r="GN594" s="47"/>
      <c r="GO594" s="47"/>
      <c r="GP594" s="47">
        <v>0</v>
      </c>
      <c r="GQ594" s="47">
        <f>448683-448683</f>
        <v>0</v>
      </c>
      <c r="GR594" s="47">
        <f>448683-448683</f>
        <v>0</v>
      </c>
      <c r="GS594" s="67" t="s">
        <v>202</v>
      </c>
      <c r="GT594" s="67" t="s">
        <v>202</v>
      </c>
      <c r="GU594" s="67" t="s">
        <v>202</v>
      </c>
      <c r="GV594" s="67" t="s">
        <v>202</v>
      </c>
      <c r="GW594" s="67" t="s">
        <v>202</v>
      </c>
      <c r="GX594" s="67" t="s">
        <v>202</v>
      </c>
      <c r="GY594" s="67" t="s">
        <v>202</v>
      </c>
      <c r="GZ594" s="67" t="s">
        <v>202</v>
      </c>
      <c r="HA594" s="67" t="s">
        <v>202</v>
      </c>
      <c r="HB594" s="67" t="s">
        <v>202</v>
      </c>
      <c r="HC594" s="67" t="s">
        <v>202</v>
      </c>
      <c r="HD594" s="67" t="s">
        <v>202</v>
      </c>
      <c r="HE594" s="67" t="s">
        <v>202</v>
      </c>
      <c r="HF594" s="67" t="s">
        <v>202</v>
      </c>
      <c r="HG594" s="67" t="s">
        <v>202</v>
      </c>
      <c r="HH594" s="47"/>
      <c r="HI594" s="47"/>
      <c r="HJ594" s="47"/>
      <c r="HK594" s="47">
        <v>400931</v>
      </c>
      <c r="HL594" s="47">
        <v>400931</v>
      </c>
      <c r="HM594" s="47">
        <v>400931</v>
      </c>
      <c r="HN594" s="67" t="s">
        <v>202</v>
      </c>
      <c r="HO594" s="67" t="s">
        <v>202</v>
      </c>
      <c r="HP594" s="67" t="s">
        <v>202</v>
      </c>
      <c r="HQ594" s="67" t="s">
        <v>202</v>
      </c>
      <c r="HR594" s="67" t="s">
        <v>202</v>
      </c>
      <c r="HS594" s="67" t="s">
        <v>202</v>
      </c>
      <c r="HT594" s="67" t="s">
        <v>202</v>
      </c>
      <c r="HU594" s="67" t="s">
        <v>202</v>
      </c>
      <c r="HV594" s="67" t="s">
        <v>202</v>
      </c>
      <c r="HW594" s="67" t="s">
        <v>202</v>
      </c>
      <c r="HX594" s="67" t="s">
        <v>202</v>
      </c>
      <c r="HY594" s="67" t="s">
        <v>202</v>
      </c>
      <c r="HZ594" s="67" t="s">
        <v>202</v>
      </c>
      <c r="IA594" s="67" t="s">
        <v>202</v>
      </c>
      <c r="IB594" s="67" t="s">
        <v>202</v>
      </c>
      <c r="IC594" s="47"/>
      <c r="ID594" s="47"/>
      <c r="IE594" s="47"/>
      <c r="IF594" s="47">
        <v>1558053</v>
      </c>
      <c r="IG594" s="47">
        <v>1558053</v>
      </c>
      <c r="IH594" s="47">
        <v>1558053</v>
      </c>
      <c r="II594" s="67" t="s">
        <v>202</v>
      </c>
      <c r="IJ594" s="67" t="s">
        <v>202</v>
      </c>
      <c r="IK594" s="67" t="s">
        <v>202</v>
      </c>
      <c r="IL594" s="67" t="s">
        <v>202</v>
      </c>
      <c r="IM594" s="67" t="s">
        <v>202</v>
      </c>
      <c r="IN594" s="67" t="s">
        <v>202</v>
      </c>
      <c r="IO594" s="67" t="s">
        <v>202</v>
      </c>
      <c r="IP594" s="67" t="s">
        <v>202</v>
      </c>
      <c r="IQ594" s="67" t="s">
        <v>202</v>
      </c>
      <c r="IR594" s="67" t="s">
        <v>202</v>
      </c>
      <c r="IS594" s="67" t="s">
        <v>202</v>
      </c>
      <c r="IT594" s="67" t="s">
        <v>202</v>
      </c>
      <c r="IU594" s="67" t="s">
        <v>202</v>
      </c>
      <c r="IV594" s="67" t="s">
        <v>202</v>
      </c>
      <c r="IW594" s="67" t="s">
        <v>202</v>
      </c>
      <c r="IX594" s="47"/>
      <c r="IY594" s="47"/>
      <c r="IZ594" s="47"/>
      <c r="JA594" s="47">
        <v>383687</v>
      </c>
      <c r="JB594" s="47">
        <v>383687</v>
      </c>
      <c r="JC594" s="47">
        <v>383687</v>
      </c>
      <c r="JD594" s="67" t="s">
        <v>202</v>
      </c>
      <c r="JE594" s="67" t="s">
        <v>202</v>
      </c>
      <c r="JF594" s="67" t="s">
        <v>202</v>
      </c>
      <c r="JG594" s="67" t="s">
        <v>202</v>
      </c>
      <c r="JH594" s="67" t="s">
        <v>202</v>
      </c>
      <c r="JI594" s="67" t="s">
        <v>202</v>
      </c>
      <c r="JJ594" s="67" t="s">
        <v>202</v>
      </c>
      <c r="JK594" s="67" t="s">
        <v>202</v>
      </c>
      <c r="JL594" s="67" t="s">
        <v>202</v>
      </c>
      <c r="JM594" s="67" t="s">
        <v>202</v>
      </c>
      <c r="JN594" s="67" t="s">
        <v>202</v>
      </c>
      <c r="JO594" s="67" t="s">
        <v>202</v>
      </c>
      <c r="JP594" s="67" t="s">
        <v>202</v>
      </c>
      <c r="JQ594" s="67" t="s">
        <v>202</v>
      </c>
      <c r="JR594" s="67" t="s">
        <v>202</v>
      </c>
      <c r="JS594" s="47"/>
      <c r="JT594" s="47"/>
      <c r="JU594" s="47"/>
      <c r="JV594" s="47">
        <v>330757</v>
      </c>
      <c r="JW594" s="47">
        <v>330757</v>
      </c>
      <c r="JX594" s="47">
        <v>330757</v>
      </c>
      <c r="JY594" s="67" t="s">
        <v>202</v>
      </c>
      <c r="JZ594" s="67" t="s">
        <v>202</v>
      </c>
      <c r="KA594" s="67" t="s">
        <v>202</v>
      </c>
      <c r="KB594" s="67" t="s">
        <v>202</v>
      </c>
      <c r="KC594" s="67" t="s">
        <v>202</v>
      </c>
      <c r="KD594" s="67" t="s">
        <v>202</v>
      </c>
      <c r="KE594" s="67" t="s">
        <v>202</v>
      </c>
      <c r="KF594" s="67" t="s">
        <v>202</v>
      </c>
      <c r="KG594" s="67" t="s">
        <v>202</v>
      </c>
      <c r="KH594" s="67" t="s">
        <v>202</v>
      </c>
      <c r="KI594" s="67" t="s">
        <v>202</v>
      </c>
      <c r="KJ594" s="67" t="s">
        <v>202</v>
      </c>
      <c r="KK594" s="67" t="s">
        <v>202</v>
      </c>
      <c r="KL594" s="67" t="s">
        <v>202</v>
      </c>
      <c r="KM594" s="67" t="s">
        <v>202</v>
      </c>
      <c r="KN594" s="47"/>
      <c r="KO594" s="47"/>
      <c r="KP594" s="47"/>
      <c r="KQ594" s="47">
        <v>785676</v>
      </c>
      <c r="KR594" s="47">
        <v>785676</v>
      </c>
      <c r="KS594" s="47">
        <v>785676</v>
      </c>
      <c r="KT594" s="67" t="s">
        <v>202</v>
      </c>
      <c r="KU594" s="67" t="s">
        <v>202</v>
      </c>
      <c r="KV594" s="67" t="s">
        <v>202</v>
      </c>
      <c r="KW594" s="67" t="s">
        <v>202</v>
      </c>
      <c r="KX594" s="67" t="s">
        <v>202</v>
      </c>
      <c r="KY594" s="67" t="s">
        <v>202</v>
      </c>
      <c r="KZ594" s="67" t="s">
        <v>202</v>
      </c>
      <c r="LA594" s="67" t="s">
        <v>202</v>
      </c>
      <c r="LB594" s="67" t="s">
        <v>202</v>
      </c>
      <c r="LC594" s="67" t="s">
        <v>202</v>
      </c>
      <c r="LD594" s="67" t="s">
        <v>202</v>
      </c>
      <c r="LE594" s="67" t="s">
        <v>202</v>
      </c>
      <c r="LF594" s="67" t="s">
        <v>202</v>
      </c>
      <c r="LG594" s="67" t="s">
        <v>202</v>
      </c>
      <c r="LH594" s="67" t="s">
        <v>202</v>
      </c>
      <c r="LI594" s="47"/>
      <c r="LJ594" s="47"/>
      <c r="LK594" s="47"/>
      <c r="LL594" s="47">
        <v>851270</v>
      </c>
      <c r="LM594" s="47">
        <v>851270</v>
      </c>
      <c r="LN594" s="47">
        <v>851270</v>
      </c>
      <c r="LO594" s="67" t="s">
        <v>202</v>
      </c>
      <c r="LP594" s="67" t="s">
        <v>202</v>
      </c>
      <c r="LQ594" s="67" t="s">
        <v>202</v>
      </c>
      <c r="LR594" s="67" t="s">
        <v>202</v>
      </c>
      <c r="LS594" s="67" t="s">
        <v>202</v>
      </c>
      <c r="LT594" s="67" t="s">
        <v>202</v>
      </c>
      <c r="LU594" s="67" t="s">
        <v>202</v>
      </c>
      <c r="LV594" s="67" t="s">
        <v>202</v>
      </c>
      <c r="LW594" s="67" t="s">
        <v>202</v>
      </c>
      <c r="LX594" s="67" t="s">
        <v>202</v>
      </c>
      <c r="LY594" s="67" t="s">
        <v>202</v>
      </c>
      <c r="LZ594" s="67" t="s">
        <v>202</v>
      </c>
      <c r="MA594" s="67" t="s">
        <v>202</v>
      </c>
      <c r="MB594" s="67" t="s">
        <v>202</v>
      </c>
      <c r="MC594" s="67" t="s">
        <v>202</v>
      </c>
      <c r="MD594" s="47"/>
      <c r="ME594" s="47"/>
      <c r="MF594" s="47"/>
      <c r="MG594" s="47">
        <v>296052</v>
      </c>
      <c r="MH594" s="47">
        <v>296052</v>
      </c>
      <c r="MI594" s="47">
        <v>296052</v>
      </c>
      <c r="MJ594" s="67" t="s">
        <v>202</v>
      </c>
      <c r="MK594" s="67" t="s">
        <v>202</v>
      </c>
      <c r="ML594" s="67" t="s">
        <v>202</v>
      </c>
      <c r="MM594" s="67" t="s">
        <v>202</v>
      </c>
      <c r="MN594" s="67" t="s">
        <v>202</v>
      </c>
      <c r="MO594" s="67" t="s">
        <v>202</v>
      </c>
      <c r="MP594" s="67" t="s">
        <v>202</v>
      </c>
      <c r="MQ594" s="67" t="s">
        <v>202</v>
      </c>
      <c r="MR594" s="67" t="s">
        <v>202</v>
      </c>
      <c r="MS594" s="67" t="s">
        <v>202</v>
      </c>
      <c r="MT594" s="67" t="s">
        <v>202</v>
      </c>
      <c r="MU594" s="67" t="s">
        <v>202</v>
      </c>
      <c r="MV594" s="67" t="s">
        <v>202</v>
      </c>
      <c r="MW594" s="67" t="s">
        <v>202</v>
      </c>
      <c r="MX594" s="67" t="s">
        <v>202</v>
      </c>
      <c r="MY594" s="47"/>
      <c r="MZ594" s="47"/>
      <c r="NA594" s="47"/>
      <c r="NB594" s="47">
        <v>749199</v>
      </c>
      <c r="NC594" s="47">
        <v>749199</v>
      </c>
      <c r="ND594" s="47">
        <v>749199</v>
      </c>
      <c r="NE594" s="67" t="s">
        <v>202</v>
      </c>
      <c r="NF594" s="67" t="s">
        <v>202</v>
      </c>
      <c r="NG594" s="67" t="s">
        <v>202</v>
      </c>
      <c r="NH594" s="67" t="s">
        <v>202</v>
      </c>
      <c r="NI594" s="67" t="s">
        <v>202</v>
      </c>
      <c r="NJ594" s="67" t="s">
        <v>202</v>
      </c>
      <c r="NK594" s="67" t="s">
        <v>202</v>
      </c>
      <c r="NL594" s="67" t="s">
        <v>202</v>
      </c>
      <c r="NM594" s="67" t="s">
        <v>202</v>
      </c>
      <c r="NN594" s="67" t="s">
        <v>202</v>
      </c>
      <c r="NO594" s="67" t="s">
        <v>202</v>
      </c>
      <c r="NP594" s="67" t="s">
        <v>202</v>
      </c>
      <c r="NQ594" s="67" t="s">
        <v>202</v>
      </c>
      <c r="NR594" s="67" t="s">
        <v>202</v>
      </c>
      <c r="NS594" s="67" t="s">
        <v>202</v>
      </c>
      <c r="NT594" s="47"/>
      <c r="NU594" s="47"/>
      <c r="NV594" s="47"/>
      <c r="NW594" s="47">
        <v>1054045</v>
      </c>
      <c r="NX594" s="47">
        <v>1054045</v>
      </c>
      <c r="NY594" s="47">
        <v>1054045</v>
      </c>
      <c r="NZ594" s="67" t="s">
        <v>202</v>
      </c>
      <c r="OA594" s="67" t="s">
        <v>202</v>
      </c>
      <c r="OB594" s="67" t="s">
        <v>202</v>
      </c>
      <c r="OC594" s="67" t="s">
        <v>202</v>
      </c>
      <c r="OD594" s="67" t="s">
        <v>202</v>
      </c>
      <c r="OE594" s="67" t="s">
        <v>202</v>
      </c>
      <c r="OF594" s="67" t="s">
        <v>202</v>
      </c>
      <c r="OG594" s="67" t="s">
        <v>202</v>
      </c>
      <c r="OH594" s="67" t="s">
        <v>202</v>
      </c>
      <c r="OI594" s="67" t="s">
        <v>202</v>
      </c>
      <c r="OJ594" s="67" t="s">
        <v>202</v>
      </c>
      <c r="OK594" s="67" t="s">
        <v>202</v>
      </c>
      <c r="OL594" s="67" t="s">
        <v>202</v>
      </c>
      <c r="OM594" s="67" t="s">
        <v>202</v>
      </c>
      <c r="ON594" s="67" t="s">
        <v>202</v>
      </c>
      <c r="OO594" s="47"/>
      <c r="OP594" s="47"/>
      <c r="OQ594" s="47"/>
      <c r="OR594" s="47">
        <v>671373</v>
      </c>
      <c r="OS594" s="47">
        <v>671373</v>
      </c>
      <c r="OT594" s="47">
        <v>671373</v>
      </c>
      <c r="OU594" s="67" t="s">
        <v>202</v>
      </c>
      <c r="OV594" s="67" t="s">
        <v>202</v>
      </c>
      <c r="OW594" s="67" t="s">
        <v>202</v>
      </c>
      <c r="OX594" s="67" t="s">
        <v>202</v>
      </c>
      <c r="OY594" s="67" t="s">
        <v>202</v>
      </c>
      <c r="OZ594" s="67" t="s">
        <v>202</v>
      </c>
      <c r="PA594" s="67" t="s">
        <v>202</v>
      </c>
      <c r="PB594" s="67" t="s">
        <v>202</v>
      </c>
      <c r="PC594" s="67" t="s">
        <v>202</v>
      </c>
      <c r="PD594" s="67" t="s">
        <v>202</v>
      </c>
      <c r="PE594" s="67" t="s">
        <v>202</v>
      </c>
      <c r="PF594" s="67" t="s">
        <v>202</v>
      </c>
      <c r="PG594" s="67" t="s">
        <v>202</v>
      </c>
      <c r="PH594" s="67" t="s">
        <v>202</v>
      </c>
      <c r="PI594" s="67" t="s">
        <v>202</v>
      </c>
      <c r="PJ594" s="47"/>
      <c r="PK594" s="47"/>
      <c r="PL594" s="47"/>
      <c r="PM594" s="47">
        <v>542826</v>
      </c>
      <c r="PN594" s="47">
        <v>542826</v>
      </c>
      <c r="PO594" s="47">
        <v>542826</v>
      </c>
      <c r="PP594" s="67" t="s">
        <v>202</v>
      </c>
      <c r="PQ594" s="67" t="s">
        <v>202</v>
      </c>
      <c r="PR594" s="67" t="s">
        <v>202</v>
      </c>
      <c r="PS594" s="67" t="s">
        <v>202</v>
      </c>
      <c r="PT594" s="67" t="s">
        <v>202</v>
      </c>
      <c r="PU594" s="67" t="s">
        <v>202</v>
      </c>
      <c r="PV594" s="67" t="s">
        <v>202</v>
      </c>
      <c r="PW594" s="67" t="s">
        <v>202</v>
      </c>
      <c r="PX594" s="67" t="s">
        <v>202</v>
      </c>
      <c r="PY594" s="67" t="s">
        <v>202</v>
      </c>
      <c r="PZ594" s="67" t="s">
        <v>202</v>
      </c>
      <c r="QA594" s="67" t="s">
        <v>202</v>
      </c>
      <c r="QB594" s="67" t="s">
        <v>202</v>
      </c>
      <c r="QC594" s="67" t="s">
        <v>202</v>
      </c>
      <c r="QD594" s="67" t="s">
        <v>202</v>
      </c>
      <c r="QE594" s="47"/>
      <c r="QF594" s="47"/>
      <c r="QG594" s="47"/>
      <c r="QH594" s="47">
        <v>946832</v>
      </c>
      <c r="QI594" s="47">
        <v>946832</v>
      </c>
      <c r="QJ594" s="47">
        <v>946832</v>
      </c>
      <c r="QK594" s="67" t="s">
        <v>202</v>
      </c>
      <c r="QL594" s="67" t="s">
        <v>202</v>
      </c>
      <c r="QM594" s="67" t="s">
        <v>202</v>
      </c>
      <c r="QN594" s="67" t="s">
        <v>202</v>
      </c>
      <c r="QO594" s="67" t="s">
        <v>202</v>
      </c>
      <c r="QP594" s="67" t="s">
        <v>202</v>
      </c>
      <c r="QQ594" s="67" t="s">
        <v>202</v>
      </c>
      <c r="QR594" s="67" t="s">
        <v>202</v>
      </c>
      <c r="QS594" s="67" t="s">
        <v>202</v>
      </c>
      <c r="QT594" s="67" t="s">
        <v>202</v>
      </c>
      <c r="QU594" s="67" t="s">
        <v>202</v>
      </c>
      <c r="QV594" s="67" t="s">
        <v>202</v>
      </c>
      <c r="QW594" s="67" t="s">
        <v>202</v>
      </c>
      <c r="QX594" s="67" t="s">
        <v>202</v>
      </c>
      <c r="QY594" s="67" t="s">
        <v>202</v>
      </c>
      <c r="QZ594" s="47"/>
      <c r="RA594" s="47"/>
      <c r="RB594" s="47"/>
      <c r="RC594" s="47">
        <v>872140</v>
      </c>
      <c r="RD594" s="47">
        <v>872140</v>
      </c>
      <c r="RE594" s="47">
        <v>872140</v>
      </c>
      <c r="RF594" s="67" t="s">
        <v>202</v>
      </c>
      <c r="RG594" s="67" t="s">
        <v>202</v>
      </c>
      <c r="RH594" s="67" t="s">
        <v>202</v>
      </c>
      <c r="RI594" s="67" t="s">
        <v>202</v>
      </c>
      <c r="RJ594" s="67" t="s">
        <v>202</v>
      </c>
      <c r="RK594" s="67" t="s">
        <v>202</v>
      </c>
      <c r="RL594" s="67" t="s">
        <v>202</v>
      </c>
      <c r="RM594" s="67" t="s">
        <v>202</v>
      </c>
      <c r="RN594" s="67" t="s">
        <v>202</v>
      </c>
      <c r="RO594" s="67" t="s">
        <v>202</v>
      </c>
      <c r="RP594" s="67" t="s">
        <v>202</v>
      </c>
      <c r="RQ594" s="67" t="s">
        <v>202</v>
      </c>
      <c r="RR594" s="67" t="s">
        <v>202</v>
      </c>
      <c r="RS594" s="67" t="s">
        <v>202</v>
      </c>
      <c r="RT594" s="67" t="s">
        <v>202</v>
      </c>
      <c r="RU594" s="47"/>
      <c r="RV594" s="47"/>
      <c r="RW594" s="47"/>
      <c r="RX594" s="47">
        <v>1363618</v>
      </c>
      <c r="RY594" s="47">
        <v>1363618</v>
      </c>
      <c r="RZ594" s="47">
        <v>1363618</v>
      </c>
      <c r="SA594" s="67" t="s">
        <v>202</v>
      </c>
      <c r="SB594" s="67" t="s">
        <v>202</v>
      </c>
      <c r="SC594" s="67" t="s">
        <v>202</v>
      </c>
      <c r="SD594" s="67" t="s">
        <v>202</v>
      </c>
      <c r="SE594" s="67" t="s">
        <v>202</v>
      </c>
      <c r="SF594" s="67" t="s">
        <v>202</v>
      </c>
      <c r="SG594" s="67" t="s">
        <v>202</v>
      </c>
      <c r="SH594" s="67" t="s">
        <v>202</v>
      </c>
      <c r="SI594" s="67" t="s">
        <v>202</v>
      </c>
      <c r="SJ594" s="67" t="s">
        <v>202</v>
      </c>
      <c r="SK594" s="67" t="s">
        <v>202</v>
      </c>
      <c r="SL594" s="67" t="s">
        <v>202</v>
      </c>
      <c r="SM594" s="67" t="s">
        <v>202</v>
      </c>
      <c r="SN594" s="67" t="s">
        <v>202</v>
      </c>
      <c r="SO594" s="67" t="s">
        <v>202</v>
      </c>
      <c r="SP594" s="47"/>
      <c r="SQ594" s="47"/>
      <c r="SR594" s="47"/>
      <c r="SS594" s="47">
        <v>798504</v>
      </c>
      <c r="ST594" s="47">
        <v>798504</v>
      </c>
      <c r="SU594" s="47">
        <v>798504</v>
      </c>
      <c r="SV594" s="67" t="s">
        <v>202</v>
      </c>
      <c r="SW594" s="67" t="s">
        <v>202</v>
      </c>
      <c r="SX594" s="67" t="s">
        <v>202</v>
      </c>
      <c r="SY594" s="67" t="s">
        <v>202</v>
      </c>
      <c r="SZ594" s="67" t="s">
        <v>202</v>
      </c>
      <c r="TA594" s="67" t="s">
        <v>202</v>
      </c>
      <c r="TB594" s="67" t="s">
        <v>202</v>
      </c>
      <c r="TC594" s="67" t="s">
        <v>202</v>
      </c>
      <c r="TD594" s="67" t="s">
        <v>202</v>
      </c>
      <c r="TE594" s="67" t="s">
        <v>202</v>
      </c>
      <c r="TF594" s="67" t="s">
        <v>202</v>
      </c>
      <c r="TG594" s="67" t="s">
        <v>202</v>
      </c>
      <c r="TH594" s="67" t="s">
        <v>202</v>
      </c>
      <c r="TI594" s="67" t="s">
        <v>202</v>
      </c>
      <c r="TJ594" s="67" t="s">
        <v>202</v>
      </c>
      <c r="TK594" s="47"/>
      <c r="TL594" s="47"/>
      <c r="TM594" s="47"/>
      <c r="TN594" s="47">
        <v>381781</v>
      </c>
      <c r="TO594" s="47">
        <v>381781</v>
      </c>
      <c r="TP594" s="47">
        <v>381781</v>
      </c>
      <c r="TQ594" s="67" t="s">
        <v>202</v>
      </c>
      <c r="TR594" s="67" t="s">
        <v>202</v>
      </c>
      <c r="TS594" s="67" t="s">
        <v>202</v>
      </c>
      <c r="TT594" s="67" t="s">
        <v>202</v>
      </c>
      <c r="TU594" s="67" t="s">
        <v>202</v>
      </c>
      <c r="TV594" s="67" t="s">
        <v>202</v>
      </c>
      <c r="TW594" s="67" t="s">
        <v>202</v>
      </c>
      <c r="TX594" s="67" t="s">
        <v>202</v>
      </c>
      <c r="TY594" s="67" t="s">
        <v>202</v>
      </c>
      <c r="TZ594" s="67" t="s">
        <v>202</v>
      </c>
      <c r="UA594" s="67" t="s">
        <v>202</v>
      </c>
      <c r="UB594" s="67" t="s">
        <v>202</v>
      </c>
      <c r="UC594" s="67" t="s">
        <v>202</v>
      </c>
      <c r="UD594" s="67" t="s">
        <v>202</v>
      </c>
      <c r="UE594" s="67" t="s">
        <v>202</v>
      </c>
      <c r="UF594" s="47"/>
      <c r="UG594" s="47"/>
      <c r="UH594" s="47"/>
      <c r="UI594" s="47">
        <v>1382978</v>
      </c>
      <c r="UJ594" s="47">
        <v>1382978</v>
      </c>
      <c r="UK594" s="47">
        <v>1382978</v>
      </c>
      <c r="UL594" s="67" t="s">
        <v>202</v>
      </c>
      <c r="UM594" s="67" t="s">
        <v>202</v>
      </c>
      <c r="UN594" s="67" t="s">
        <v>202</v>
      </c>
      <c r="UO594" s="67" t="s">
        <v>202</v>
      </c>
      <c r="UP594" s="67" t="s">
        <v>202</v>
      </c>
      <c r="UQ594" s="67" t="s">
        <v>202</v>
      </c>
      <c r="UR594" s="67" t="s">
        <v>202</v>
      </c>
      <c r="US594" s="67" t="s">
        <v>202</v>
      </c>
      <c r="UT594" s="67" t="s">
        <v>202</v>
      </c>
      <c r="UU594" s="67" t="s">
        <v>202</v>
      </c>
      <c r="UV594" s="67" t="s">
        <v>202</v>
      </c>
      <c r="UW594" s="67" t="s">
        <v>202</v>
      </c>
      <c r="UX594" s="67" t="s">
        <v>202</v>
      </c>
      <c r="UY594" s="67" t="s">
        <v>202</v>
      </c>
      <c r="UZ594" s="67" t="s">
        <v>202</v>
      </c>
      <c r="VA594" s="47"/>
      <c r="VB594" s="47"/>
      <c r="VC594" s="47"/>
      <c r="VD594" s="47">
        <v>1089116</v>
      </c>
      <c r="VE594" s="47">
        <v>1089116</v>
      </c>
      <c r="VF594" s="47">
        <v>1089116</v>
      </c>
      <c r="VG594" s="67" t="s">
        <v>202</v>
      </c>
      <c r="VH594" s="67" t="s">
        <v>202</v>
      </c>
      <c r="VI594" s="67" t="s">
        <v>202</v>
      </c>
      <c r="VJ594" s="67" t="s">
        <v>202</v>
      </c>
      <c r="VK594" s="67" t="s">
        <v>202</v>
      </c>
      <c r="VL594" s="67" t="s">
        <v>202</v>
      </c>
      <c r="VM594" s="67" t="s">
        <v>202</v>
      </c>
      <c r="VN594" s="67" t="s">
        <v>202</v>
      </c>
      <c r="VO594" s="67" t="s">
        <v>202</v>
      </c>
      <c r="VP594" s="67" t="s">
        <v>202</v>
      </c>
      <c r="VQ594" s="67" t="s">
        <v>202</v>
      </c>
      <c r="VR594" s="67" t="s">
        <v>202</v>
      </c>
      <c r="VS594" s="67" t="s">
        <v>202</v>
      </c>
      <c r="VT594" s="67" t="s">
        <v>202</v>
      </c>
      <c r="VU594" s="67" t="s">
        <v>202</v>
      </c>
      <c r="VV594" s="47"/>
      <c r="VW594" s="47"/>
      <c r="VX594" s="47"/>
      <c r="VY594" s="47">
        <v>0</v>
      </c>
      <c r="VZ594" s="47">
        <f>691016-691016</f>
        <v>0</v>
      </c>
      <c r="WA594" s="47">
        <f>691016-691016</f>
        <v>0</v>
      </c>
      <c r="WB594" s="67" t="s">
        <v>202</v>
      </c>
      <c r="WC594" s="67" t="s">
        <v>202</v>
      </c>
      <c r="WD594" s="67" t="s">
        <v>202</v>
      </c>
      <c r="WE594" s="67" t="s">
        <v>202</v>
      </c>
      <c r="WF594" s="67" t="s">
        <v>202</v>
      </c>
      <c r="WG594" s="67" t="s">
        <v>202</v>
      </c>
      <c r="WH594" s="67" t="s">
        <v>202</v>
      </c>
      <c r="WI594" s="67" t="s">
        <v>202</v>
      </c>
      <c r="WJ594" s="67" t="s">
        <v>202</v>
      </c>
      <c r="WK594" s="67" t="s">
        <v>202</v>
      </c>
      <c r="WL594" s="67" t="s">
        <v>202</v>
      </c>
      <c r="WM594" s="67" t="s">
        <v>202</v>
      </c>
      <c r="WN594" s="67" t="s">
        <v>202</v>
      </c>
      <c r="WO594" s="67" t="s">
        <v>202</v>
      </c>
      <c r="WP594" s="67" t="s">
        <v>202</v>
      </c>
      <c r="WQ594" s="47"/>
      <c r="WR594" s="47"/>
      <c r="WS594" s="47"/>
      <c r="WT594" s="47">
        <v>583879</v>
      </c>
      <c r="WU594" s="47">
        <v>583879</v>
      </c>
      <c r="WV594" s="47">
        <v>583879</v>
      </c>
      <c r="WW594" s="67" t="s">
        <v>202</v>
      </c>
      <c r="WX594" s="67" t="s">
        <v>202</v>
      </c>
      <c r="WY594" s="67" t="s">
        <v>202</v>
      </c>
      <c r="WZ594" s="67" t="s">
        <v>202</v>
      </c>
      <c r="XA594" s="67" t="s">
        <v>202</v>
      </c>
      <c r="XB594" s="67" t="s">
        <v>202</v>
      </c>
      <c r="XC594" s="67" t="s">
        <v>202</v>
      </c>
      <c r="XD594" s="67" t="s">
        <v>202</v>
      </c>
      <c r="XE594" s="67" t="s">
        <v>202</v>
      </c>
      <c r="XF594" s="67" t="s">
        <v>202</v>
      </c>
      <c r="XG594" s="67" t="s">
        <v>202</v>
      </c>
      <c r="XH594" s="67" t="s">
        <v>202</v>
      </c>
      <c r="XI594" s="67" t="s">
        <v>202</v>
      </c>
      <c r="XJ594" s="67" t="s">
        <v>202</v>
      </c>
      <c r="XK594" s="67" t="s">
        <v>202</v>
      </c>
      <c r="XL594" s="47"/>
      <c r="XM594" s="47"/>
      <c r="XN594" s="47"/>
      <c r="XO594" s="47">
        <v>1185200</v>
      </c>
      <c r="XP594" s="47">
        <v>1185200</v>
      </c>
      <c r="XQ594" s="47">
        <v>1185200</v>
      </c>
      <c r="XR594" s="67" t="s">
        <v>202</v>
      </c>
      <c r="XS594" s="67" t="s">
        <v>202</v>
      </c>
      <c r="XT594" s="67" t="s">
        <v>202</v>
      </c>
      <c r="XU594" s="67" t="s">
        <v>202</v>
      </c>
      <c r="XV594" s="67" t="s">
        <v>202</v>
      </c>
      <c r="XW594" s="67" t="s">
        <v>202</v>
      </c>
      <c r="XX594" s="67" t="s">
        <v>202</v>
      </c>
      <c r="XY594" s="67" t="s">
        <v>202</v>
      </c>
      <c r="XZ594" s="67" t="s">
        <v>202</v>
      </c>
      <c r="YA594" s="67" t="s">
        <v>202</v>
      </c>
      <c r="YB594" s="67" t="s">
        <v>202</v>
      </c>
      <c r="YC594" s="67" t="s">
        <v>202</v>
      </c>
      <c r="YD594" s="67" t="s">
        <v>202</v>
      </c>
      <c r="YE594" s="67" t="s">
        <v>202</v>
      </c>
      <c r="YF594" s="67" t="s">
        <v>202</v>
      </c>
      <c r="YG594" s="47"/>
      <c r="YH594" s="47"/>
      <c r="YI594" s="47"/>
      <c r="YJ594" s="47">
        <v>1270641</v>
      </c>
      <c r="YK594" s="47">
        <v>1270641</v>
      </c>
      <c r="YL594" s="47">
        <v>1270641</v>
      </c>
      <c r="YM594" s="67" t="s">
        <v>202</v>
      </c>
      <c r="YN594" s="67" t="s">
        <v>202</v>
      </c>
      <c r="YO594" s="67" t="s">
        <v>202</v>
      </c>
      <c r="YP594" s="67" t="s">
        <v>202</v>
      </c>
      <c r="YQ594" s="67" t="s">
        <v>202</v>
      </c>
      <c r="YR594" s="67" t="s">
        <v>202</v>
      </c>
      <c r="YS594" s="67" t="s">
        <v>202</v>
      </c>
      <c r="YT594" s="67" t="s">
        <v>202</v>
      </c>
      <c r="YU594" s="67" t="s">
        <v>202</v>
      </c>
      <c r="YV594" s="67" t="s">
        <v>202</v>
      </c>
      <c r="YW594" s="67" t="s">
        <v>202</v>
      </c>
      <c r="YX594" s="67" t="s">
        <v>202</v>
      </c>
      <c r="YY594" s="67" t="s">
        <v>202</v>
      </c>
      <c r="YZ594" s="67" t="s">
        <v>202</v>
      </c>
      <c r="ZA594" s="67" t="s">
        <v>202</v>
      </c>
      <c r="ZB594" s="47"/>
      <c r="ZC594" s="47"/>
      <c r="ZD594" s="47"/>
      <c r="ZE594" s="47">
        <v>942253</v>
      </c>
      <c r="ZF594" s="47">
        <v>942253</v>
      </c>
      <c r="ZG594" s="47">
        <v>942253</v>
      </c>
      <c r="ZH594" s="67" t="s">
        <v>202</v>
      </c>
      <c r="ZI594" s="67" t="s">
        <v>202</v>
      </c>
      <c r="ZJ594" s="67" t="s">
        <v>202</v>
      </c>
      <c r="ZK594" s="67" t="s">
        <v>202</v>
      </c>
      <c r="ZL594" s="67" t="s">
        <v>202</v>
      </c>
      <c r="ZM594" s="67" t="s">
        <v>202</v>
      </c>
      <c r="ZN594" s="67" t="s">
        <v>202</v>
      </c>
      <c r="ZO594" s="67" t="s">
        <v>202</v>
      </c>
      <c r="ZP594" s="67" t="s">
        <v>202</v>
      </c>
      <c r="ZQ594" s="67" t="s">
        <v>202</v>
      </c>
      <c r="ZR594" s="67" t="s">
        <v>202</v>
      </c>
      <c r="ZS594" s="67" t="s">
        <v>202</v>
      </c>
      <c r="ZT594" s="67" t="s">
        <v>202</v>
      </c>
      <c r="ZU594" s="67" t="s">
        <v>202</v>
      </c>
      <c r="ZV594" s="67" t="s">
        <v>202</v>
      </c>
      <c r="ZW594" s="47"/>
      <c r="ZX594" s="47"/>
      <c r="ZY594" s="47"/>
      <c r="ZZ594" s="47">
        <v>858233</v>
      </c>
      <c r="AAA594" s="47">
        <v>858233</v>
      </c>
      <c r="AAB594" s="47">
        <v>858233</v>
      </c>
      <c r="AAC594" s="67" t="s">
        <v>202</v>
      </c>
      <c r="AAD594" s="67" t="s">
        <v>202</v>
      </c>
      <c r="AAE594" s="67" t="s">
        <v>202</v>
      </c>
      <c r="AAF594" s="67" t="s">
        <v>202</v>
      </c>
      <c r="AAG594" s="67" t="s">
        <v>202</v>
      </c>
      <c r="AAH594" s="67" t="s">
        <v>202</v>
      </c>
      <c r="AAI594" s="67" t="s">
        <v>202</v>
      </c>
      <c r="AAJ594" s="67" t="s">
        <v>202</v>
      </c>
      <c r="AAK594" s="67" t="s">
        <v>202</v>
      </c>
      <c r="AAL594" s="67" t="s">
        <v>202</v>
      </c>
      <c r="AAM594" s="67" t="s">
        <v>202</v>
      </c>
      <c r="AAN594" s="67" t="s">
        <v>202</v>
      </c>
      <c r="AAO594" s="67" t="s">
        <v>202</v>
      </c>
      <c r="AAP594" s="67" t="s">
        <v>202</v>
      </c>
      <c r="AAQ594" s="67" t="s">
        <v>202</v>
      </c>
      <c r="AAR594" s="47"/>
      <c r="AAS594" s="47"/>
      <c r="AAT594" s="47"/>
      <c r="AAU594" s="47">
        <v>567156</v>
      </c>
      <c r="AAV594" s="47">
        <v>567156</v>
      </c>
      <c r="AAW594" s="47">
        <v>567156</v>
      </c>
      <c r="AAX594" s="67" t="s">
        <v>202</v>
      </c>
      <c r="AAY594" s="67" t="s">
        <v>202</v>
      </c>
      <c r="AAZ594" s="67" t="s">
        <v>202</v>
      </c>
      <c r="ABA594" s="67" t="s">
        <v>202</v>
      </c>
      <c r="ABB594" s="67" t="s">
        <v>202</v>
      </c>
      <c r="ABC594" s="67" t="s">
        <v>202</v>
      </c>
      <c r="ABD594" s="67" t="s">
        <v>202</v>
      </c>
      <c r="ABE594" s="67" t="s">
        <v>202</v>
      </c>
      <c r="ABF594" s="67" t="s">
        <v>202</v>
      </c>
      <c r="ABG594" s="67" t="s">
        <v>202</v>
      </c>
      <c r="ABH594" s="67" t="s">
        <v>202</v>
      </c>
      <c r="ABI594" s="67" t="s">
        <v>202</v>
      </c>
      <c r="ABJ594" s="67" t="s">
        <v>202</v>
      </c>
      <c r="ABK594" s="67" t="s">
        <v>202</v>
      </c>
      <c r="ABL594" s="67" t="s">
        <v>202</v>
      </c>
      <c r="ABM594" s="47"/>
      <c r="ABN594" s="47"/>
      <c r="ABO594" s="47"/>
      <c r="ABP594" s="47">
        <v>867707</v>
      </c>
      <c r="ABQ594" s="47">
        <v>867707</v>
      </c>
      <c r="ABR594" s="47">
        <v>867707</v>
      </c>
      <c r="ABS594" s="67" t="s">
        <v>202</v>
      </c>
      <c r="ABT594" s="67" t="s">
        <v>202</v>
      </c>
      <c r="ABU594" s="67" t="s">
        <v>202</v>
      </c>
      <c r="ABV594" s="67" t="s">
        <v>202</v>
      </c>
      <c r="ABW594" s="67" t="s">
        <v>202</v>
      </c>
      <c r="ABX594" s="67" t="s">
        <v>202</v>
      </c>
      <c r="ABY594" s="67" t="s">
        <v>202</v>
      </c>
      <c r="ABZ594" s="67" t="s">
        <v>202</v>
      </c>
      <c r="ACA594" s="67" t="s">
        <v>202</v>
      </c>
      <c r="ACB594" s="67" t="s">
        <v>202</v>
      </c>
      <c r="ACC594" s="67" t="s">
        <v>202</v>
      </c>
      <c r="ACD594" s="67" t="s">
        <v>202</v>
      </c>
      <c r="ACE594" s="67" t="s">
        <v>202</v>
      </c>
      <c r="ACF594" s="67" t="s">
        <v>202</v>
      </c>
      <c r="ACG594" s="67" t="s">
        <v>202</v>
      </c>
      <c r="ACH594" s="47"/>
      <c r="ACI594" s="47"/>
      <c r="ACJ594" s="47"/>
      <c r="ACK594" s="47">
        <v>649056</v>
      </c>
      <c r="ACL594" s="47">
        <v>649056</v>
      </c>
      <c r="ACM594" s="47">
        <v>649056</v>
      </c>
      <c r="ACN594" s="67" t="s">
        <v>202</v>
      </c>
      <c r="ACO594" s="67" t="s">
        <v>202</v>
      </c>
      <c r="ACP594" s="67" t="s">
        <v>202</v>
      </c>
      <c r="ACQ594" s="67" t="s">
        <v>202</v>
      </c>
      <c r="ACR594" s="67" t="s">
        <v>202</v>
      </c>
      <c r="ACS594" s="67" t="s">
        <v>202</v>
      </c>
      <c r="ACT594" s="67" t="s">
        <v>202</v>
      </c>
      <c r="ACU594" s="67" t="s">
        <v>202</v>
      </c>
      <c r="ACV594" s="67" t="s">
        <v>202</v>
      </c>
      <c r="ACW594" s="67" t="s">
        <v>202</v>
      </c>
      <c r="ACX594" s="67" t="s">
        <v>202</v>
      </c>
      <c r="ACY594" s="67" t="s">
        <v>202</v>
      </c>
      <c r="ACZ594" s="67" t="s">
        <v>202</v>
      </c>
      <c r="ADA594" s="67" t="s">
        <v>202</v>
      </c>
      <c r="ADB594" s="67" t="s">
        <v>202</v>
      </c>
      <c r="ADC594" s="47"/>
      <c r="ADD594" s="47"/>
      <c r="ADE594" s="47"/>
      <c r="ADF594" s="47">
        <v>560670</v>
      </c>
      <c r="ADG594" s="47">
        <v>560670</v>
      </c>
      <c r="ADH594" s="47">
        <v>560670</v>
      </c>
      <c r="ADI594" s="67" t="s">
        <v>202</v>
      </c>
      <c r="ADJ594" s="67" t="s">
        <v>202</v>
      </c>
      <c r="ADK594" s="67" t="s">
        <v>202</v>
      </c>
      <c r="ADL594" s="67" t="s">
        <v>202</v>
      </c>
      <c r="ADM594" s="67" t="s">
        <v>202</v>
      </c>
      <c r="ADN594" s="67" t="s">
        <v>202</v>
      </c>
      <c r="ADO594" s="67" t="s">
        <v>202</v>
      </c>
      <c r="ADP594" s="67" t="s">
        <v>202</v>
      </c>
      <c r="ADQ594" s="67" t="s">
        <v>202</v>
      </c>
      <c r="ADR594" s="67" t="s">
        <v>202</v>
      </c>
      <c r="ADS594" s="67" t="s">
        <v>202</v>
      </c>
      <c r="ADT594" s="67" t="s">
        <v>202</v>
      </c>
      <c r="ADU594" s="67" t="s">
        <v>202</v>
      </c>
      <c r="ADV594" s="67" t="s">
        <v>202</v>
      </c>
      <c r="ADW594" s="67" t="s">
        <v>202</v>
      </c>
      <c r="ADX594" s="47"/>
      <c r="ADY594" s="47"/>
      <c r="ADZ594" s="47"/>
      <c r="AEA594" s="47">
        <f>1892619+37564</f>
        <v>1930183</v>
      </c>
      <c r="AEB594" s="47">
        <f>1892619+149903</f>
        <v>2042522</v>
      </c>
      <c r="AEC594" s="47">
        <f>1892619+149903</f>
        <v>2042522</v>
      </c>
      <c r="AED594" s="67" t="s">
        <v>202</v>
      </c>
      <c r="AEE594" s="67" t="s">
        <v>202</v>
      </c>
      <c r="AEF594" s="67" t="s">
        <v>202</v>
      </c>
      <c r="AEG594" s="67" t="s">
        <v>202</v>
      </c>
      <c r="AEH594" s="67" t="s">
        <v>202</v>
      </c>
      <c r="AEI594" s="67" t="s">
        <v>202</v>
      </c>
      <c r="AEJ594" s="67" t="s">
        <v>202</v>
      </c>
      <c r="AEK594" s="67" t="s">
        <v>202</v>
      </c>
      <c r="AEL594" s="67" t="s">
        <v>202</v>
      </c>
      <c r="AEM594" s="67" t="s">
        <v>202</v>
      </c>
      <c r="AEN594" s="67" t="s">
        <v>202</v>
      </c>
      <c r="AEO594" s="67" t="s">
        <v>202</v>
      </c>
      <c r="AEP594" s="67" t="s">
        <v>202</v>
      </c>
      <c r="AEQ594" s="67" t="s">
        <v>202</v>
      </c>
      <c r="AER594" s="67" t="s">
        <v>202</v>
      </c>
      <c r="AES594" s="47"/>
      <c r="AET594" s="47"/>
      <c r="AEU594" s="47"/>
      <c r="AEV594" s="47">
        <v>636808</v>
      </c>
      <c r="AEW594" s="47">
        <v>636808</v>
      </c>
      <c r="AEX594" s="47">
        <v>636808</v>
      </c>
      <c r="AEY594" s="67" t="s">
        <v>202</v>
      </c>
      <c r="AEZ594" s="67" t="s">
        <v>202</v>
      </c>
      <c r="AFA594" s="67" t="s">
        <v>202</v>
      </c>
      <c r="AFB594" s="67" t="s">
        <v>202</v>
      </c>
      <c r="AFC594" s="67" t="s">
        <v>202</v>
      </c>
      <c r="AFD594" s="67" t="s">
        <v>202</v>
      </c>
      <c r="AFE594" s="67" t="s">
        <v>202</v>
      </c>
      <c r="AFF594" s="67" t="s">
        <v>202</v>
      </c>
      <c r="AFG594" s="67" t="s">
        <v>202</v>
      </c>
      <c r="AFH594" s="67" t="s">
        <v>202</v>
      </c>
      <c r="AFI594" s="67" t="s">
        <v>202</v>
      </c>
      <c r="AFJ594" s="67" t="s">
        <v>202</v>
      </c>
      <c r="AFK594" s="67" t="s">
        <v>202</v>
      </c>
      <c r="AFL594" s="67" t="s">
        <v>202</v>
      </c>
      <c r="AFM594" s="67" t="s">
        <v>202</v>
      </c>
      <c r="AFN594" s="47"/>
      <c r="AFO594" s="47"/>
      <c r="AFP594" s="47"/>
      <c r="AFQ594" s="47">
        <v>416303</v>
      </c>
      <c r="AFR594" s="47">
        <v>416303</v>
      </c>
      <c r="AFS594" s="47">
        <v>416303</v>
      </c>
      <c r="AFT594" s="67" t="s">
        <v>202</v>
      </c>
      <c r="AFU594" s="67" t="s">
        <v>202</v>
      </c>
      <c r="AFV594" s="67" t="s">
        <v>202</v>
      </c>
      <c r="AFW594" s="67" t="s">
        <v>202</v>
      </c>
      <c r="AFX594" s="67" t="s">
        <v>202</v>
      </c>
      <c r="AFY594" s="67" t="s">
        <v>202</v>
      </c>
      <c r="AFZ594" s="67" t="s">
        <v>202</v>
      </c>
      <c r="AGA594" s="67" t="s">
        <v>202</v>
      </c>
      <c r="AGB594" s="67" t="s">
        <v>202</v>
      </c>
      <c r="AGC594" s="67" t="s">
        <v>202</v>
      </c>
      <c r="AGD594" s="67" t="s">
        <v>202</v>
      </c>
      <c r="AGE594" s="67" t="s">
        <v>202</v>
      </c>
      <c r="AGF594" s="67" t="s">
        <v>202</v>
      </c>
      <c r="AGG594" s="67" t="s">
        <v>202</v>
      </c>
      <c r="AGH594" s="67" t="s">
        <v>202</v>
      </c>
      <c r="AGI594" s="47"/>
      <c r="AGJ594" s="47"/>
      <c r="AGK594" s="47"/>
      <c r="AGL594" s="47">
        <v>533850</v>
      </c>
      <c r="AGM594" s="47">
        <v>533850</v>
      </c>
      <c r="AGN594" s="47">
        <v>533850</v>
      </c>
      <c r="AGO594" s="67" t="s">
        <v>202</v>
      </c>
      <c r="AGP594" s="67" t="s">
        <v>202</v>
      </c>
      <c r="AGQ594" s="67" t="s">
        <v>202</v>
      </c>
      <c r="AGR594" s="67" t="s">
        <v>202</v>
      </c>
      <c r="AGS594" s="67" t="s">
        <v>202</v>
      </c>
      <c r="AGT594" s="67" t="s">
        <v>202</v>
      </c>
      <c r="AGU594" s="67" t="s">
        <v>202</v>
      </c>
      <c r="AGV594" s="67" t="s">
        <v>202</v>
      </c>
      <c r="AGW594" s="67" t="s">
        <v>202</v>
      </c>
      <c r="AGX594" s="67" t="s">
        <v>202</v>
      </c>
      <c r="AGY594" s="67" t="s">
        <v>202</v>
      </c>
      <c r="AGZ594" s="67" t="s">
        <v>202</v>
      </c>
      <c r="AHA594" s="67" t="s">
        <v>202</v>
      </c>
      <c r="AHB594" s="67" t="s">
        <v>202</v>
      </c>
      <c r="AHC594" s="67" t="s">
        <v>202</v>
      </c>
      <c r="AHD594" s="47"/>
      <c r="AHE594" s="47"/>
      <c r="AHF594" s="47"/>
      <c r="AHG594" s="47">
        <v>443388</v>
      </c>
      <c r="AHH594" s="47">
        <v>443388</v>
      </c>
      <c r="AHI594" s="47">
        <v>443388</v>
      </c>
      <c r="AHJ594" s="67" t="s">
        <v>202</v>
      </c>
      <c r="AHK594" s="67" t="s">
        <v>202</v>
      </c>
      <c r="AHL594" s="67" t="s">
        <v>202</v>
      </c>
      <c r="AHM594" s="67" t="s">
        <v>202</v>
      </c>
      <c r="AHN594" s="67" t="s">
        <v>202</v>
      </c>
      <c r="AHO594" s="67" t="s">
        <v>202</v>
      </c>
      <c r="AHP594" s="67" t="s">
        <v>202</v>
      </c>
      <c r="AHQ594" s="67" t="s">
        <v>202</v>
      </c>
      <c r="AHR594" s="67" t="s">
        <v>202</v>
      </c>
      <c r="AHS594" s="67" t="s">
        <v>202</v>
      </c>
      <c r="AHT594" s="67" t="s">
        <v>202</v>
      </c>
      <c r="AHU594" s="67" t="s">
        <v>202</v>
      </c>
      <c r="AHV594" s="67" t="s">
        <v>202</v>
      </c>
      <c r="AHW594" s="67" t="s">
        <v>202</v>
      </c>
      <c r="AHX594" s="67" t="s">
        <v>202</v>
      </c>
      <c r="AHY594" s="47"/>
      <c r="AHZ594" s="47"/>
      <c r="AIA594" s="47"/>
      <c r="AIB594" s="47">
        <v>640791</v>
      </c>
      <c r="AIC594" s="47">
        <v>640791</v>
      </c>
      <c r="AID594" s="47">
        <v>640791</v>
      </c>
      <c r="AIE594" s="67" t="s">
        <v>202</v>
      </c>
      <c r="AIF594" s="67" t="s">
        <v>202</v>
      </c>
      <c r="AIG594" s="67" t="s">
        <v>202</v>
      </c>
      <c r="AIH594" s="67" t="s">
        <v>202</v>
      </c>
      <c r="AII594" s="67" t="s">
        <v>202</v>
      </c>
      <c r="AIJ594" s="67" t="s">
        <v>202</v>
      </c>
      <c r="AIK594" s="67" t="s">
        <v>202</v>
      </c>
      <c r="AIL594" s="67" t="s">
        <v>202</v>
      </c>
      <c r="AIM594" s="67" t="s">
        <v>202</v>
      </c>
      <c r="AIN594" s="67" t="s">
        <v>202</v>
      </c>
      <c r="AIO594" s="67" t="s">
        <v>202</v>
      </c>
      <c r="AIP594" s="67" t="s">
        <v>202</v>
      </c>
      <c r="AIQ594" s="67" t="s">
        <v>202</v>
      </c>
      <c r="AIR594" s="67" t="s">
        <v>202</v>
      </c>
      <c r="AIS594" s="67" t="s">
        <v>202</v>
      </c>
      <c r="AIT594" s="47"/>
      <c r="AIU594" s="47"/>
      <c r="AIV594" s="47"/>
      <c r="AIW594" s="47">
        <v>0</v>
      </c>
      <c r="AIX594" s="47">
        <f>720133-720133</f>
        <v>0</v>
      </c>
      <c r="AIY594" s="47">
        <f>720133-720133</f>
        <v>0</v>
      </c>
      <c r="AIZ594" s="67" t="s">
        <v>202</v>
      </c>
      <c r="AJA594" s="67" t="s">
        <v>202</v>
      </c>
      <c r="AJB594" s="67" t="s">
        <v>202</v>
      </c>
      <c r="AJC594" s="67" t="s">
        <v>202</v>
      </c>
      <c r="AJD594" s="67" t="s">
        <v>202</v>
      </c>
      <c r="AJE594" s="67" t="s">
        <v>202</v>
      </c>
      <c r="AJF594" s="67" t="s">
        <v>202</v>
      </c>
      <c r="AJG594" s="67" t="s">
        <v>202</v>
      </c>
      <c r="AJH594" s="67" t="s">
        <v>202</v>
      </c>
      <c r="AJI594" s="67" t="s">
        <v>202</v>
      </c>
      <c r="AJJ594" s="67" t="s">
        <v>202</v>
      </c>
      <c r="AJK594" s="67" t="s">
        <v>202</v>
      </c>
      <c r="AJL594" s="67" t="s">
        <v>202</v>
      </c>
      <c r="AJM594" s="67" t="s">
        <v>202</v>
      </c>
      <c r="AJN594" s="67" t="s">
        <v>202</v>
      </c>
      <c r="AJO594" s="47"/>
      <c r="AJP594" s="47"/>
      <c r="AJQ594" s="47"/>
      <c r="AJR594" s="47">
        <v>563313</v>
      </c>
      <c r="AJS594" s="47">
        <v>563313</v>
      </c>
      <c r="AJT594" s="47">
        <v>563313</v>
      </c>
      <c r="AJU594" s="67" t="s">
        <v>202</v>
      </c>
      <c r="AJV594" s="67" t="s">
        <v>202</v>
      </c>
      <c r="AJW594" s="67" t="s">
        <v>202</v>
      </c>
      <c r="AJX594" s="67" t="s">
        <v>202</v>
      </c>
      <c r="AJY594" s="67" t="s">
        <v>202</v>
      </c>
      <c r="AJZ594" s="67" t="s">
        <v>202</v>
      </c>
      <c r="AKA594" s="67" t="s">
        <v>202</v>
      </c>
      <c r="AKB594" s="67" t="s">
        <v>202</v>
      </c>
      <c r="AKC594" s="67" t="s">
        <v>202</v>
      </c>
      <c r="AKD594" s="67" t="s">
        <v>202</v>
      </c>
      <c r="AKE594" s="67" t="s">
        <v>202</v>
      </c>
      <c r="AKF594" s="67" t="s">
        <v>202</v>
      </c>
      <c r="AKG594" s="67" t="s">
        <v>202</v>
      </c>
      <c r="AKH594" s="67" t="s">
        <v>202</v>
      </c>
      <c r="AKI594" s="67" t="s">
        <v>202</v>
      </c>
      <c r="AKJ594" s="47"/>
      <c r="AKK594" s="47"/>
      <c r="AKL594" s="47"/>
      <c r="AKM594" s="47">
        <v>612089</v>
      </c>
      <c r="AKN594" s="47">
        <v>612089</v>
      </c>
      <c r="AKO594" s="47">
        <v>612089</v>
      </c>
      <c r="AKP594" s="67" t="s">
        <v>202</v>
      </c>
      <c r="AKQ594" s="67" t="s">
        <v>202</v>
      </c>
      <c r="AKR594" s="67" t="s">
        <v>202</v>
      </c>
      <c r="AKS594" s="67" t="s">
        <v>202</v>
      </c>
      <c r="AKT594" s="67" t="s">
        <v>202</v>
      </c>
      <c r="AKU594" s="67" t="s">
        <v>202</v>
      </c>
      <c r="AKV594" s="67" t="s">
        <v>202</v>
      </c>
      <c r="AKW594" s="67" t="s">
        <v>202</v>
      </c>
      <c r="AKX594" s="67" t="s">
        <v>202</v>
      </c>
      <c r="AKY594" s="67" t="s">
        <v>202</v>
      </c>
      <c r="AKZ594" s="67" t="s">
        <v>202</v>
      </c>
      <c r="ALA594" s="67" t="s">
        <v>202</v>
      </c>
      <c r="ALB594" s="67" t="s">
        <v>202</v>
      </c>
      <c r="ALC594" s="67" t="s">
        <v>202</v>
      </c>
      <c r="ALD594" s="67" t="s">
        <v>202</v>
      </c>
      <c r="ALE594" s="47"/>
      <c r="ALF594" s="47"/>
      <c r="ALG594" s="47"/>
      <c r="ALH594" s="47">
        <v>575198</v>
      </c>
      <c r="ALI594" s="47">
        <v>575198</v>
      </c>
      <c r="ALJ594" s="47">
        <v>575198</v>
      </c>
      <c r="ALK594" s="67" t="s">
        <v>202</v>
      </c>
      <c r="ALL594" s="67" t="s">
        <v>202</v>
      </c>
      <c r="ALM594" s="67" t="s">
        <v>202</v>
      </c>
      <c r="ALN594" s="67" t="s">
        <v>202</v>
      </c>
      <c r="ALO594" s="67" t="s">
        <v>202</v>
      </c>
      <c r="ALP594" s="67" t="s">
        <v>202</v>
      </c>
      <c r="ALQ594" s="67" t="s">
        <v>202</v>
      </c>
      <c r="ALR594" s="67" t="s">
        <v>202</v>
      </c>
      <c r="ALS594" s="67" t="s">
        <v>202</v>
      </c>
      <c r="ALT594" s="67" t="s">
        <v>202</v>
      </c>
      <c r="ALU594" s="67" t="s">
        <v>202</v>
      </c>
      <c r="ALV594" s="67" t="s">
        <v>202</v>
      </c>
      <c r="ALW594" s="67" t="s">
        <v>202</v>
      </c>
      <c r="ALX594" s="67" t="s">
        <v>202</v>
      </c>
      <c r="ALY594" s="67" t="s">
        <v>202</v>
      </c>
      <c r="ALZ594" s="47"/>
      <c r="AMA594" s="47"/>
      <c r="AMB594" s="47"/>
      <c r="AMC594" s="47">
        <v>659747</v>
      </c>
      <c r="AMD594" s="47">
        <v>659747</v>
      </c>
      <c r="AME594" s="47">
        <v>659747</v>
      </c>
      <c r="AMF594" s="67" t="s">
        <v>202</v>
      </c>
      <c r="AMG594" s="67" t="s">
        <v>202</v>
      </c>
      <c r="AMH594" s="67" t="s">
        <v>202</v>
      </c>
      <c r="AMI594" s="67" t="s">
        <v>202</v>
      </c>
      <c r="AMJ594" s="67" t="s">
        <v>202</v>
      </c>
      <c r="AMK594" s="67" t="s">
        <v>202</v>
      </c>
      <c r="AML594" s="67" t="s">
        <v>202</v>
      </c>
      <c r="AMM594" s="67" t="s">
        <v>202</v>
      </c>
      <c r="AMN594" s="67" t="s">
        <v>202</v>
      </c>
      <c r="AMO594" s="67" t="s">
        <v>202</v>
      </c>
      <c r="AMP594" s="67" t="s">
        <v>202</v>
      </c>
      <c r="AMQ594" s="67" t="s">
        <v>202</v>
      </c>
      <c r="AMR594" s="67" t="s">
        <v>202</v>
      </c>
      <c r="AMS594" s="67" t="s">
        <v>202</v>
      </c>
      <c r="AMT594" s="67" t="s">
        <v>202</v>
      </c>
      <c r="AMU594" s="47"/>
      <c r="AMV594" s="47"/>
      <c r="AMW594" s="47"/>
      <c r="AMX594" s="47">
        <v>1205937</v>
      </c>
      <c r="AMY594" s="47">
        <v>1205937</v>
      </c>
      <c r="AMZ594" s="47">
        <v>1205937</v>
      </c>
      <c r="ANA594" s="67" t="s">
        <v>202</v>
      </c>
      <c r="ANB594" s="67" t="s">
        <v>202</v>
      </c>
      <c r="ANC594" s="67" t="s">
        <v>202</v>
      </c>
      <c r="AND594" s="67" t="s">
        <v>202</v>
      </c>
      <c r="ANE594" s="67" t="s">
        <v>202</v>
      </c>
      <c r="ANF594" s="67" t="s">
        <v>202</v>
      </c>
      <c r="ANG594" s="67" t="s">
        <v>202</v>
      </c>
      <c r="ANH594" s="67" t="s">
        <v>202</v>
      </c>
      <c r="ANI594" s="67" t="s">
        <v>202</v>
      </c>
      <c r="ANJ594" s="67" t="s">
        <v>202</v>
      </c>
      <c r="ANK594" s="67" t="s">
        <v>202</v>
      </c>
      <c r="ANL594" s="67" t="s">
        <v>202</v>
      </c>
      <c r="ANM594" s="67" t="s">
        <v>202</v>
      </c>
      <c r="ANN594" s="67" t="s">
        <v>202</v>
      </c>
      <c r="ANO594" s="67" t="s">
        <v>202</v>
      </c>
      <c r="ANP594" s="47"/>
      <c r="ANQ594" s="47"/>
      <c r="ANR594" s="47"/>
      <c r="ANS594" s="47">
        <v>241142</v>
      </c>
      <c r="ANT594" s="47">
        <v>241142</v>
      </c>
      <c r="ANU594" s="47">
        <v>241142</v>
      </c>
      <c r="ANV594" s="67" t="s">
        <v>202</v>
      </c>
      <c r="ANW594" s="67" t="s">
        <v>202</v>
      </c>
      <c r="ANX594" s="67" t="s">
        <v>202</v>
      </c>
      <c r="ANY594" s="67" t="s">
        <v>202</v>
      </c>
      <c r="ANZ594" s="67" t="s">
        <v>202</v>
      </c>
      <c r="AOA594" s="67" t="s">
        <v>202</v>
      </c>
      <c r="AOB594" s="67" t="s">
        <v>202</v>
      </c>
      <c r="AOC594" s="67" t="s">
        <v>202</v>
      </c>
      <c r="AOD594" s="67" t="s">
        <v>202</v>
      </c>
      <c r="AOE594" s="67" t="s">
        <v>202</v>
      </c>
      <c r="AOF594" s="67" t="s">
        <v>202</v>
      </c>
      <c r="AOG594" s="67" t="s">
        <v>202</v>
      </c>
      <c r="AOH594" s="67" t="s">
        <v>202</v>
      </c>
      <c r="AOI594" s="67" t="s">
        <v>202</v>
      </c>
      <c r="AOJ594" s="67" t="s">
        <v>202</v>
      </c>
      <c r="AOK594" s="47"/>
      <c r="AOL594" s="47"/>
      <c r="AOM594" s="47"/>
      <c r="AON594" s="47">
        <v>1187941</v>
      </c>
      <c r="AOO594" s="47">
        <v>1187941</v>
      </c>
      <c r="AOP594" s="47">
        <v>1187941</v>
      </c>
      <c r="AOQ594" s="67" t="s">
        <v>202</v>
      </c>
      <c r="AOR594" s="67" t="s">
        <v>202</v>
      </c>
      <c r="AOS594" s="67" t="s">
        <v>202</v>
      </c>
      <c r="AOT594" s="67" t="s">
        <v>202</v>
      </c>
      <c r="AOU594" s="67" t="s">
        <v>202</v>
      </c>
      <c r="AOV594" s="67" t="s">
        <v>202</v>
      </c>
      <c r="AOW594" s="67" t="s">
        <v>202</v>
      </c>
      <c r="AOX594" s="67" t="s">
        <v>202</v>
      </c>
      <c r="AOY594" s="67" t="s">
        <v>202</v>
      </c>
      <c r="AOZ594" s="67" t="s">
        <v>202</v>
      </c>
      <c r="APA594" s="67" t="s">
        <v>202</v>
      </c>
      <c r="APB594" s="67" t="s">
        <v>202</v>
      </c>
      <c r="APC594" s="67" t="s">
        <v>202</v>
      </c>
      <c r="APD594" s="67" t="s">
        <v>202</v>
      </c>
      <c r="APE594" s="67" t="s">
        <v>202</v>
      </c>
      <c r="APF594" s="47"/>
      <c r="APG594" s="47"/>
      <c r="APH594" s="47"/>
      <c r="API594" s="47">
        <v>1250420</v>
      </c>
      <c r="APJ594" s="47">
        <v>1250420</v>
      </c>
      <c r="APK594" s="47">
        <v>1250420</v>
      </c>
      <c r="APL594" s="67" t="s">
        <v>202</v>
      </c>
      <c r="APM594" s="67" t="s">
        <v>202</v>
      </c>
      <c r="APN594" s="67" t="s">
        <v>202</v>
      </c>
      <c r="APO594" s="67" t="s">
        <v>202</v>
      </c>
      <c r="APP594" s="67" t="s">
        <v>202</v>
      </c>
      <c r="APQ594" s="67" t="s">
        <v>202</v>
      </c>
      <c r="APR594" s="67" t="s">
        <v>202</v>
      </c>
      <c r="APS594" s="67" t="s">
        <v>202</v>
      </c>
      <c r="APT594" s="67" t="s">
        <v>202</v>
      </c>
      <c r="APU594" s="67" t="s">
        <v>202</v>
      </c>
      <c r="APV594" s="67" t="s">
        <v>202</v>
      </c>
      <c r="APW594" s="67" t="s">
        <v>202</v>
      </c>
      <c r="APX594" s="67" t="s">
        <v>202</v>
      </c>
      <c r="APY594" s="67" t="s">
        <v>202</v>
      </c>
      <c r="APZ594" s="67" t="s">
        <v>202</v>
      </c>
      <c r="AQA594" s="47"/>
      <c r="AQB594" s="47"/>
      <c r="AQC594" s="47"/>
      <c r="AQD594" s="47">
        <v>680565</v>
      </c>
      <c r="AQE594" s="47">
        <v>680565</v>
      </c>
      <c r="AQF594" s="47">
        <v>680565</v>
      </c>
      <c r="AQG594" s="67" t="s">
        <v>202</v>
      </c>
      <c r="AQH594" s="67" t="s">
        <v>202</v>
      </c>
      <c r="AQI594" s="67" t="s">
        <v>202</v>
      </c>
      <c r="AQJ594" s="67" t="s">
        <v>202</v>
      </c>
      <c r="AQK594" s="67" t="s">
        <v>202</v>
      </c>
      <c r="AQL594" s="67" t="s">
        <v>202</v>
      </c>
      <c r="AQM594" s="67" t="s">
        <v>202</v>
      </c>
      <c r="AQN594" s="67" t="s">
        <v>202</v>
      </c>
      <c r="AQO594" s="67" t="s">
        <v>202</v>
      </c>
      <c r="AQP594" s="67" t="s">
        <v>202</v>
      </c>
      <c r="AQQ594" s="67" t="s">
        <v>202</v>
      </c>
      <c r="AQR594" s="67" t="s">
        <v>202</v>
      </c>
      <c r="AQS594" s="67" t="s">
        <v>202</v>
      </c>
      <c r="AQT594" s="67" t="s">
        <v>202</v>
      </c>
      <c r="AQU594" s="67" t="s">
        <v>202</v>
      </c>
      <c r="AQV594" s="47"/>
      <c r="AQW594" s="47"/>
      <c r="AQX594" s="47"/>
      <c r="AQY594" s="47">
        <v>1071382</v>
      </c>
      <c r="AQZ594" s="47">
        <v>1071382</v>
      </c>
      <c r="ARA594" s="47">
        <v>1071382</v>
      </c>
      <c r="ARB594" s="67" t="s">
        <v>202</v>
      </c>
      <c r="ARC594" s="67" t="s">
        <v>202</v>
      </c>
      <c r="ARD594" s="67" t="s">
        <v>202</v>
      </c>
      <c r="ARE594" s="67" t="s">
        <v>202</v>
      </c>
      <c r="ARF594" s="67" t="s">
        <v>202</v>
      </c>
      <c r="ARG594" s="67" t="s">
        <v>202</v>
      </c>
      <c r="ARH594" s="67" t="s">
        <v>202</v>
      </c>
      <c r="ARI594" s="67" t="s">
        <v>202</v>
      </c>
      <c r="ARJ594" s="67" t="s">
        <v>202</v>
      </c>
      <c r="ARK594" s="67" t="s">
        <v>202</v>
      </c>
      <c r="ARL594" s="67" t="s">
        <v>202</v>
      </c>
      <c r="ARM594" s="67" t="s">
        <v>202</v>
      </c>
      <c r="ARN594" s="67" t="s">
        <v>202</v>
      </c>
      <c r="ARO594" s="67" t="s">
        <v>202</v>
      </c>
      <c r="ARP594" s="67" t="s">
        <v>202</v>
      </c>
      <c r="ARQ594" s="47"/>
      <c r="ARR594" s="47"/>
      <c r="ARS594" s="47"/>
      <c r="ART594" s="47">
        <v>508844</v>
      </c>
      <c r="ARU594" s="47">
        <v>508844</v>
      </c>
      <c r="ARV594" s="47">
        <v>508844</v>
      </c>
      <c r="ARW594" s="67" t="s">
        <v>202</v>
      </c>
      <c r="ARX594" s="67" t="s">
        <v>202</v>
      </c>
      <c r="ARY594" s="67" t="s">
        <v>202</v>
      </c>
      <c r="ARZ594" s="67" t="s">
        <v>202</v>
      </c>
      <c r="ASA594" s="67" t="s">
        <v>202</v>
      </c>
      <c r="ASB594" s="67" t="s">
        <v>202</v>
      </c>
      <c r="ASC594" s="67" t="s">
        <v>202</v>
      </c>
      <c r="ASD594" s="67" t="s">
        <v>202</v>
      </c>
      <c r="ASE594" s="67" t="s">
        <v>202</v>
      </c>
      <c r="ASF594" s="67" t="s">
        <v>202</v>
      </c>
      <c r="ASG594" s="67" t="s">
        <v>202</v>
      </c>
      <c r="ASH594" s="67" t="s">
        <v>202</v>
      </c>
      <c r="ASI594" s="67" t="s">
        <v>202</v>
      </c>
      <c r="ASJ594" s="67" t="s">
        <v>202</v>
      </c>
      <c r="ASK594" s="67" t="s">
        <v>202</v>
      </c>
      <c r="ASL594" s="47"/>
      <c r="ASM594" s="47"/>
      <c r="ASN594" s="47"/>
      <c r="ASO594" s="47">
        <v>1085670</v>
      </c>
      <c r="ASP594" s="47">
        <v>1085670</v>
      </c>
      <c r="ASQ594" s="47">
        <v>1085670</v>
      </c>
      <c r="ASR594" s="67" t="s">
        <v>202</v>
      </c>
      <c r="ASS594" s="67" t="s">
        <v>202</v>
      </c>
      <c r="AST594" s="67" t="s">
        <v>202</v>
      </c>
      <c r="ASU594" s="67" t="s">
        <v>202</v>
      </c>
      <c r="ASV594" s="67" t="s">
        <v>202</v>
      </c>
      <c r="ASW594" s="67" t="s">
        <v>202</v>
      </c>
      <c r="ASX594" s="67" t="s">
        <v>202</v>
      </c>
      <c r="ASY594" s="67" t="s">
        <v>202</v>
      </c>
      <c r="ASZ594" s="67" t="s">
        <v>202</v>
      </c>
      <c r="ATA594" s="67" t="s">
        <v>202</v>
      </c>
      <c r="ATB594" s="67" t="s">
        <v>202</v>
      </c>
      <c r="ATC594" s="67" t="s">
        <v>202</v>
      </c>
      <c r="ATD594" s="67" t="s">
        <v>202</v>
      </c>
      <c r="ATE594" s="67" t="s">
        <v>202</v>
      </c>
      <c r="ATF594" s="67" t="s">
        <v>202</v>
      </c>
      <c r="ATG594" s="47"/>
      <c r="ATH594" s="47"/>
      <c r="ATI594" s="47"/>
      <c r="ATJ594" s="47">
        <v>845803</v>
      </c>
      <c r="ATK594" s="47">
        <v>845803</v>
      </c>
      <c r="ATL594" s="47">
        <v>845803</v>
      </c>
      <c r="ATM594" s="67" t="s">
        <v>202</v>
      </c>
      <c r="ATN594" s="67" t="s">
        <v>202</v>
      </c>
      <c r="ATO594" s="67" t="s">
        <v>202</v>
      </c>
      <c r="ATP594" s="67" t="s">
        <v>202</v>
      </c>
      <c r="ATQ594" s="67" t="s">
        <v>202</v>
      </c>
      <c r="ATR594" s="67" t="s">
        <v>202</v>
      </c>
      <c r="ATS594" s="67" t="s">
        <v>202</v>
      </c>
      <c r="ATT594" s="67" t="s">
        <v>202</v>
      </c>
      <c r="ATU594" s="67" t="s">
        <v>202</v>
      </c>
      <c r="ATV594" s="67" t="s">
        <v>202</v>
      </c>
      <c r="ATW594" s="67" t="s">
        <v>202</v>
      </c>
      <c r="ATX594" s="67" t="s">
        <v>202</v>
      </c>
      <c r="ATY594" s="67" t="s">
        <v>202</v>
      </c>
      <c r="ATZ594" s="67" t="s">
        <v>202</v>
      </c>
      <c r="AUA594" s="67" t="s">
        <v>202</v>
      </c>
      <c r="AUB594" s="47"/>
      <c r="AUC594" s="47"/>
      <c r="AUD594" s="47"/>
      <c r="AUE594" s="47">
        <v>1529546</v>
      </c>
      <c r="AUF594" s="47">
        <v>1529546</v>
      </c>
      <c r="AUG594" s="47">
        <v>1529546</v>
      </c>
      <c r="AUH594" s="67" t="s">
        <v>202</v>
      </c>
      <c r="AUI594" s="67" t="s">
        <v>202</v>
      </c>
      <c r="AUJ594" s="67" t="s">
        <v>202</v>
      </c>
      <c r="AUK594" s="67" t="s">
        <v>202</v>
      </c>
      <c r="AUL594" s="67" t="s">
        <v>202</v>
      </c>
      <c r="AUM594" s="67" t="s">
        <v>202</v>
      </c>
      <c r="AUN594" s="67" t="s">
        <v>202</v>
      </c>
      <c r="AUO594" s="67" t="s">
        <v>202</v>
      </c>
      <c r="AUP594" s="67" t="s">
        <v>202</v>
      </c>
      <c r="AUQ594" s="67" t="s">
        <v>202</v>
      </c>
      <c r="AUR594" s="67" t="s">
        <v>202</v>
      </c>
      <c r="AUS594" s="67" t="s">
        <v>202</v>
      </c>
      <c r="AUT594" s="67" t="s">
        <v>202</v>
      </c>
      <c r="AUU594" s="67" t="s">
        <v>202</v>
      </c>
      <c r="AUV594" s="67" t="s">
        <v>202</v>
      </c>
      <c r="AUW594" s="47"/>
      <c r="AUX594" s="47"/>
      <c r="AUY594" s="47"/>
      <c r="AUZ594" s="47">
        <v>1329977</v>
      </c>
      <c r="AVA594" s="47">
        <v>1329977</v>
      </c>
      <c r="AVB594" s="47">
        <v>1329977</v>
      </c>
      <c r="AVC594" s="67" t="s">
        <v>202</v>
      </c>
      <c r="AVD594" s="67" t="s">
        <v>202</v>
      </c>
      <c r="AVE594" s="67" t="s">
        <v>202</v>
      </c>
      <c r="AVF594" s="67" t="s">
        <v>202</v>
      </c>
      <c r="AVG594" s="67" t="s">
        <v>202</v>
      </c>
      <c r="AVH594" s="67" t="s">
        <v>202</v>
      </c>
      <c r="AVI594" s="67" t="s">
        <v>202</v>
      </c>
      <c r="AVJ594" s="67" t="s">
        <v>202</v>
      </c>
      <c r="AVK594" s="67" t="s">
        <v>202</v>
      </c>
      <c r="AVL594" s="67" t="s">
        <v>202</v>
      </c>
      <c r="AVM594" s="67" t="s">
        <v>202</v>
      </c>
      <c r="AVN594" s="67" t="s">
        <v>202</v>
      </c>
      <c r="AVO594" s="67" t="s">
        <v>202</v>
      </c>
      <c r="AVP594" s="67" t="s">
        <v>202</v>
      </c>
      <c r="AVQ594" s="67" t="s">
        <v>202</v>
      </c>
      <c r="AVR594" s="70">
        <f t="shared" ref="AVR594:AVW595" si="1884">AA594+AV594+BQ594+CL594+DG594+EB594+EW594+FR594+GM594+HH594+IC594+IX594+JS594+KN594+LI594+MD594+MY594+NT594+OO594+PJ594+QE594+QZ594+RU594+SP594+TK594+UF594+VA594+VV594+WQ594+XL594+YG594+ZB594+ZW594+AAR594+ABM594+ACH594+ADC594+ADX594+AES594+AFN594+AGI594+AHD594+AHY594+AIT594+AJO594+AKJ594+ALE594+ALZ594+AMU594+ANP594+AOK594+APF594+AQA594+AQV594+ARQ594+ASL594+ATG594+AUB594+AUW594</f>
        <v>0</v>
      </c>
      <c r="AVS594" s="70">
        <f t="shared" si="1884"/>
        <v>0</v>
      </c>
      <c r="AVT594" s="70">
        <f t="shared" si="1884"/>
        <v>0</v>
      </c>
      <c r="AVU594" s="70">
        <f>AD594+AY594+BT594+CO594+DJ594+EE594+EZ594+FU594+GP594+HK594+IF594+JA594+JV594+KQ594+LL594+MG594+NB594+NW594+OR594+PM594+QH594+RC594+RX594+SS594+TN594+UI594+VD594+VY594+WT594+XO594+YJ594+ZE594+ZZ594+AAU594+ABP594+ACK594+ADF594+AEA594+AEV594+AFQ594+AGL594+AHG594+AIB594+AIW594+AJR594+AKM594+ALH594+AMC594+AMX594+ANS594+AON594+API594+AQD594+AQY594+ART594+ASO594+ATJ594+AUE594+AUZ594</f>
        <v>56952225.710000001</v>
      </c>
      <c r="AVV594" s="70">
        <f>AE594+AZ594+BU594+CP594+DK594+EF594+FA594+FV594+GQ594+HL594+IG594+JB594+JW594+KR594+LM594+MH594+NC594+NX594+OS594+PN594+QI594+RD594+RY594+ST594+TO594+UJ594+VE594+VZ594+WU594+XP594+YK594+ZF594+AAA594+AAV594+ABQ594+ACL594+ADG594+AEB594+AEW594+AFR594+AGM594+AHH594+AIC594+AIX594+AJS594+AKN594+ALI594+AMD594+AMY594+ANT594+AOO594+APJ594+AQE594+AQZ594+ARU594+ASP594+ATK594+AUF594+AVA594</f>
        <v>56225400</v>
      </c>
      <c r="AVW594" s="70">
        <f t="shared" si="1884"/>
        <v>56225400</v>
      </c>
    </row>
    <row r="595" spans="1:1271" ht="74.25" customHeight="1">
      <c r="A595" s="122" t="s">
        <v>201</v>
      </c>
      <c r="B595" s="31"/>
      <c r="C595" s="30" t="s">
        <v>210</v>
      </c>
      <c r="D595" s="134"/>
      <c r="E595" s="135"/>
      <c r="F595" s="39"/>
      <c r="G595" s="39"/>
      <c r="H595" s="39"/>
      <c r="I595" s="68"/>
      <c r="J595" s="68"/>
      <c r="K595" s="68"/>
      <c r="L595" s="67" t="s">
        <v>202</v>
      </c>
      <c r="M595" s="67" t="s">
        <v>202</v>
      </c>
      <c r="N595" s="67" t="s">
        <v>202</v>
      </c>
      <c r="O595" s="67" t="s">
        <v>202</v>
      </c>
      <c r="P595" s="67" t="s">
        <v>202</v>
      </c>
      <c r="Q595" s="67" t="s">
        <v>202</v>
      </c>
      <c r="R595" s="67" t="s">
        <v>202</v>
      </c>
      <c r="S595" s="67" t="s">
        <v>202</v>
      </c>
      <c r="T595" s="67" t="s">
        <v>202</v>
      </c>
      <c r="U595" s="67" t="s">
        <v>202</v>
      </c>
      <c r="V595" s="67" t="s">
        <v>202</v>
      </c>
      <c r="W595" s="67" t="s">
        <v>202</v>
      </c>
      <c r="X595" s="67" t="s">
        <v>202</v>
      </c>
      <c r="Y595" s="67" t="s">
        <v>202</v>
      </c>
      <c r="Z595" s="67" t="s">
        <v>202</v>
      </c>
      <c r="AA595" s="47">
        <f>16858000+420000-3908300</f>
        <v>13369700</v>
      </c>
      <c r="AB595" s="47">
        <f>12084000+6822000-6822000</f>
        <v>12084000</v>
      </c>
      <c r="AC595" s="47">
        <f>12903400+235200-235200</f>
        <v>12903400</v>
      </c>
      <c r="AD595" s="47">
        <f>10281947.92-1811000</f>
        <v>8470947.9199999999</v>
      </c>
      <c r="AE595" s="47">
        <v>10218785</v>
      </c>
      <c r="AF595" s="47">
        <v>9882348</v>
      </c>
      <c r="AG595" s="67" t="s">
        <v>202</v>
      </c>
      <c r="AH595" s="67" t="s">
        <v>202</v>
      </c>
      <c r="AI595" s="67" t="s">
        <v>202</v>
      </c>
      <c r="AJ595" s="67" t="s">
        <v>202</v>
      </c>
      <c r="AK595" s="67" t="s">
        <v>202</v>
      </c>
      <c r="AL595" s="67" t="s">
        <v>202</v>
      </c>
      <c r="AM595" s="67" t="s">
        <v>202</v>
      </c>
      <c r="AN595" s="67" t="s">
        <v>202</v>
      </c>
      <c r="AO595" s="67" t="s">
        <v>202</v>
      </c>
      <c r="AP595" s="67" t="s">
        <v>202</v>
      </c>
      <c r="AQ595" s="67" t="s">
        <v>202</v>
      </c>
      <c r="AR595" s="67" t="s">
        <v>202</v>
      </c>
      <c r="AS595" s="67" t="s">
        <v>202</v>
      </c>
      <c r="AT595" s="67" t="s">
        <v>202</v>
      </c>
      <c r="AU595" s="67" t="s">
        <v>202</v>
      </c>
      <c r="AV595" s="47">
        <f>26543700+3656400</f>
        <v>30200100</v>
      </c>
      <c r="AW595" s="47">
        <v>26803700</v>
      </c>
      <c r="AX595" s="47">
        <v>28568200</v>
      </c>
      <c r="AY595" s="47">
        <f>15204511.11+315400</f>
        <v>15519911.109999999</v>
      </c>
      <c r="AZ595" s="47">
        <v>14874224</v>
      </c>
      <c r="BA595" s="47">
        <v>14452635</v>
      </c>
      <c r="BB595" s="67" t="s">
        <v>202</v>
      </c>
      <c r="BC595" s="67" t="s">
        <v>202</v>
      </c>
      <c r="BD595" s="67" t="s">
        <v>202</v>
      </c>
      <c r="BE595" s="67" t="s">
        <v>202</v>
      </c>
      <c r="BF595" s="67" t="s">
        <v>202</v>
      </c>
      <c r="BG595" s="67" t="s">
        <v>202</v>
      </c>
      <c r="BH595" s="67" t="s">
        <v>202</v>
      </c>
      <c r="BI595" s="67" t="s">
        <v>202</v>
      </c>
      <c r="BJ595" s="67" t="s">
        <v>202</v>
      </c>
      <c r="BK595" s="67" t="s">
        <v>202</v>
      </c>
      <c r="BL595" s="67" t="s">
        <v>202</v>
      </c>
      <c r="BM595" s="67" t="s">
        <v>202</v>
      </c>
      <c r="BN595" s="67" t="s">
        <v>202</v>
      </c>
      <c r="BO595" s="67" t="s">
        <v>202</v>
      </c>
      <c r="BP595" s="67" t="s">
        <v>202</v>
      </c>
      <c r="BQ595" s="47">
        <f>14015800+300000</f>
        <v>14315800</v>
      </c>
      <c r="BR595" s="47">
        <v>14491700</v>
      </c>
      <c r="BS595" s="47">
        <v>15484800</v>
      </c>
      <c r="BT595" s="47">
        <f>10755807.71-942300</f>
        <v>9813507.7100000009</v>
      </c>
      <c r="BU595" s="47">
        <v>10472197</v>
      </c>
      <c r="BV595" s="47">
        <v>10065132</v>
      </c>
      <c r="BW595" s="67" t="s">
        <v>202</v>
      </c>
      <c r="BX595" s="67" t="s">
        <v>202</v>
      </c>
      <c r="BY595" s="67" t="s">
        <v>202</v>
      </c>
      <c r="BZ595" s="67" t="s">
        <v>202</v>
      </c>
      <c r="CA595" s="67" t="s">
        <v>202</v>
      </c>
      <c r="CB595" s="67" t="s">
        <v>202</v>
      </c>
      <c r="CC595" s="67" t="s">
        <v>202</v>
      </c>
      <c r="CD595" s="67" t="s">
        <v>202</v>
      </c>
      <c r="CE595" s="67" t="s">
        <v>202</v>
      </c>
      <c r="CF595" s="67" t="s">
        <v>202</v>
      </c>
      <c r="CG595" s="67" t="s">
        <v>202</v>
      </c>
      <c r="CH595" s="67" t="s">
        <v>202</v>
      </c>
      <c r="CI595" s="67" t="s">
        <v>202</v>
      </c>
      <c r="CJ595" s="67" t="s">
        <v>202</v>
      </c>
      <c r="CK595" s="67" t="s">
        <v>202</v>
      </c>
      <c r="CL595" s="47">
        <v>3908300</v>
      </c>
      <c r="CM595" s="47">
        <v>6822000</v>
      </c>
      <c r="CN595" s="47">
        <v>235200</v>
      </c>
      <c r="CO595" s="47">
        <v>2909563.39</v>
      </c>
      <c r="CP595" s="47">
        <v>1875100</v>
      </c>
      <c r="CQ595" s="47">
        <v>6111100</v>
      </c>
      <c r="CR595" s="67" t="s">
        <v>202</v>
      </c>
      <c r="CS595" s="67" t="s">
        <v>202</v>
      </c>
      <c r="CT595" s="67" t="s">
        <v>202</v>
      </c>
      <c r="CU595" s="67" t="s">
        <v>202</v>
      </c>
      <c r="CV595" s="67" t="s">
        <v>202</v>
      </c>
      <c r="CW595" s="67" t="s">
        <v>202</v>
      </c>
      <c r="CX595" s="67" t="s">
        <v>202</v>
      </c>
      <c r="CY595" s="67" t="s">
        <v>202</v>
      </c>
      <c r="CZ595" s="67" t="s">
        <v>202</v>
      </c>
      <c r="DA595" s="67" t="s">
        <v>202</v>
      </c>
      <c r="DB595" s="67" t="s">
        <v>202</v>
      </c>
      <c r="DC595" s="67" t="s">
        <v>202</v>
      </c>
      <c r="DD595" s="67" t="s">
        <v>202</v>
      </c>
      <c r="DE595" s="67" t="s">
        <v>202</v>
      </c>
      <c r="DF595" s="67" t="s">
        <v>202</v>
      </c>
      <c r="DG595" s="47">
        <v>6869400</v>
      </c>
      <c r="DH595" s="47">
        <v>6772900</v>
      </c>
      <c r="DI595" s="47">
        <v>7162800</v>
      </c>
      <c r="DJ595" s="47">
        <v>5541656.6900000004</v>
      </c>
      <c r="DK595" s="47">
        <v>5276055</v>
      </c>
      <c r="DL595" s="47">
        <v>5126360</v>
      </c>
      <c r="DM595" s="67" t="s">
        <v>202</v>
      </c>
      <c r="DN595" s="67" t="s">
        <v>202</v>
      </c>
      <c r="DO595" s="67" t="s">
        <v>202</v>
      </c>
      <c r="DP595" s="67" t="s">
        <v>202</v>
      </c>
      <c r="DQ595" s="67" t="s">
        <v>202</v>
      </c>
      <c r="DR595" s="67" t="s">
        <v>202</v>
      </c>
      <c r="DS595" s="67" t="s">
        <v>202</v>
      </c>
      <c r="DT595" s="67" t="s">
        <v>202</v>
      </c>
      <c r="DU595" s="67" t="s">
        <v>202</v>
      </c>
      <c r="DV595" s="67" t="s">
        <v>202</v>
      </c>
      <c r="DW595" s="67" t="s">
        <v>202</v>
      </c>
      <c r="DX595" s="67" t="s">
        <v>202</v>
      </c>
      <c r="DY595" s="67" t="s">
        <v>202</v>
      </c>
      <c r="DZ595" s="67" t="s">
        <v>202</v>
      </c>
      <c r="EA595" s="67" t="s">
        <v>202</v>
      </c>
      <c r="EB595" s="47">
        <f>8158100+100000</f>
        <v>8258100</v>
      </c>
      <c r="EC595" s="47">
        <v>7914800</v>
      </c>
      <c r="ED595" s="47">
        <v>8447600</v>
      </c>
      <c r="EE595" s="47">
        <v>4795591.78</v>
      </c>
      <c r="EF595" s="47">
        <v>4345468</v>
      </c>
      <c r="EG595" s="47">
        <v>4194334</v>
      </c>
      <c r="EH595" s="67" t="s">
        <v>202</v>
      </c>
      <c r="EI595" s="67" t="s">
        <v>202</v>
      </c>
      <c r="EJ595" s="67" t="s">
        <v>202</v>
      </c>
      <c r="EK595" s="67" t="s">
        <v>202</v>
      </c>
      <c r="EL595" s="67" t="s">
        <v>202</v>
      </c>
      <c r="EM595" s="67" t="s">
        <v>202</v>
      </c>
      <c r="EN595" s="67" t="s">
        <v>202</v>
      </c>
      <c r="EO595" s="67" t="s">
        <v>202</v>
      </c>
      <c r="EP595" s="67" t="s">
        <v>202</v>
      </c>
      <c r="EQ595" s="67" t="s">
        <v>202</v>
      </c>
      <c r="ER595" s="67" t="s">
        <v>202</v>
      </c>
      <c r="ES595" s="67" t="s">
        <v>202</v>
      </c>
      <c r="ET595" s="67" t="s">
        <v>202</v>
      </c>
      <c r="EU595" s="67" t="s">
        <v>202</v>
      </c>
      <c r="EV595" s="67" t="s">
        <v>202</v>
      </c>
      <c r="EW595" s="47">
        <f>6250100-1084049.15</f>
        <v>5166050.8499999996</v>
      </c>
      <c r="EX595" s="47">
        <f>6676300-6676300</f>
        <v>0</v>
      </c>
      <c r="EY595" s="47">
        <f>7167400-7167400</f>
        <v>0</v>
      </c>
      <c r="EZ595" s="47">
        <f>2701712.65-1150827.51</f>
        <v>1550885.14</v>
      </c>
      <c r="FA595" s="47">
        <f>2275381-2275381</f>
        <v>0</v>
      </c>
      <c r="FB595" s="47">
        <f>2197244-2197244</f>
        <v>0</v>
      </c>
      <c r="FC595" s="67" t="s">
        <v>202</v>
      </c>
      <c r="FD595" s="67" t="s">
        <v>202</v>
      </c>
      <c r="FE595" s="67" t="s">
        <v>202</v>
      </c>
      <c r="FF595" s="67" t="s">
        <v>202</v>
      </c>
      <c r="FG595" s="67" t="s">
        <v>202</v>
      </c>
      <c r="FH595" s="67" t="s">
        <v>202</v>
      </c>
      <c r="FI595" s="67" t="s">
        <v>202</v>
      </c>
      <c r="FJ595" s="67" t="s">
        <v>202</v>
      </c>
      <c r="FK595" s="67" t="s">
        <v>202</v>
      </c>
      <c r="FL595" s="67" t="s">
        <v>202</v>
      </c>
      <c r="FM595" s="67" t="s">
        <v>202</v>
      </c>
      <c r="FN595" s="67" t="s">
        <v>202</v>
      </c>
      <c r="FO595" s="67" t="s">
        <v>202</v>
      </c>
      <c r="FP595" s="67" t="s">
        <v>202</v>
      </c>
      <c r="FQ595" s="67" t="s">
        <v>202</v>
      </c>
      <c r="FR595" s="47">
        <f>9054500+193600</f>
        <v>9248100</v>
      </c>
      <c r="FS595" s="47">
        <v>8831300</v>
      </c>
      <c r="FT595" s="47">
        <v>9344100</v>
      </c>
      <c r="FU595" s="47">
        <f>4560432.19+99400</f>
        <v>4659832.1900000004</v>
      </c>
      <c r="FV595" s="47">
        <v>4239592</v>
      </c>
      <c r="FW595" s="47">
        <v>4108770</v>
      </c>
      <c r="FX595" s="67" t="s">
        <v>202</v>
      </c>
      <c r="FY595" s="67" t="s">
        <v>202</v>
      </c>
      <c r="FZ595" s="67" t="s">
        <v>202</v>
      </c>
      <c r="GA595" s="67" t="s">
        <v>202</v>
      </c>
      <c r="GB595" s="67" t="s">
        <v>202</v>
      </c>
      <c r="GC595" s="67" t="s">
        <v>202</v>
      </c>
      <c r="GD595" s="67" t="s">
        <v>202</v>
      </c>
      <c r="GE595" s="67" t="s">
        <v>202</v>
      </c>
      <c r="GF595" s="67" t="s">
        <v>202</v>
      </c>
      <c r="GG595" s="67" t="s">
        <v>202</v>
      </c>
      <c r="GH595" s="67" t="s">
        <v>202</v>
      </c>
      <c r="GI595" s="67" t="s">
        <v>202</v>
      </c>
      <c r="GJ595" s="67" t="s">
        <v>202</v>
      </c>
      <c r="GK595" s="67" t="s">
        <v>202</v>
      </c>
      <c r="GL595" s="67" t="s">
        <v>202</v>
      </c>
      <c r="GM595" s="47">
        <v>0</v>
      </c>
      <c r="GN595" s="47">
        <f>10017300-10017300</f>
        <v>0</v>
      </c>
      <c r="GO595" s="47">
        <f>10017300-10017300</f>
        <v>0</v>
      </c>
      <c r="GP595" s="47">
        <v>0</v>
      </c>
      <c r="GQ595" s="47">
        <f>4319865-4319865</f>
        <v>0</v>
      </c>
      <c r="GR595" s="47">
        <f>4319865-4319865</f>
        <v>0</v>
      </c>
      <c r="GS595" s="67" t="s">
        <v>202</v>
      </c>
      <c r="GT595" s="67" t="s">
        <v>202</v>
      </c>
      <c r="GU595" s="67" t="s">
        <v>202</v>
      </c>
      <c r="GV595" s="67" t="s">
        <v>202</v>
      </c>
      <c r="GW595" s="67" t="s">
        <v>202</v>
      </c>
      <c r="GX595" s="67" t="s">
        <v>202</v>
      </c>
      <c r="GY595" s="67" t="s">
        <v>202</v>
      </c>
      <c r="GZ595" s="67" t="s">
        <v>202</v>
      </c>
      <c r="HA595" s="67" t="s">
        <v>202</v>
      </c>
      <c r="HB595" s="67" t="s">
        <v>202</v>
      </c>
      <c r="HC595" s="67" t="s">
        <v>202</v>
      </c>
      <c r="HD595" s="67" t="s">
        <v>202</v>
      </c>
      <c r="HE595" s="67" t="s">
        <v>202</v>
      </c>
      <c r="HF595" s="67" t="s">
        <v>202</v>
      </c>
      <c r="HG595" s="67" t="s">
        <v>202</v>
      </c>
      <c r="HH595" s="47">
        <f>6222600+300000</f>
        <v>6522600</v>
      </c>
      <c r="HI595" s="47">
        <v>6250300</v>
      </c>
      <c r="HJ595" s="47">
        <v>6606100</v>
      </c>
      <c r="HK595" s="47">
        <f>3607835.47+20700</f>
        <v>3628535.47</v>
      </c>
      <c r="HL595" s="47">
        <v>3313957</v>
      </c>
      <c r="HM595" s="47">
        <v>3196518</v>
      </c>
      <c r="HN595" s="67" t="s">
        <v>202</v>
      </c>
      <c r="HO595" s="67" t="s">
        <v>202</v>
      </c>
      <c r="HP595" s="67" t="s">
        <v>202</v>
      </c>
      <c r="HQ595" s="67" t="s">
        <v>202</v>
      </c>
      <c r="HR595" s="67" t="s">
        <v>202</v>
      </c>
      <c r="HS595" s="67" t="s">
        <v>202</v>
      </c>
      <c r="HT595" s="67" t="s">
        <v>202</v>
      </c>
      <c r="HU595" s="67" t="s">
        <v>202</v>
      </c>
      <c r="HV595" s="67" t="s">
        <v>202</v>
      </c>
      <c r="HW595" s="67" t="s">
        <v>202</v>
      </c>
      <c r="HX595" s="67" t="s">
        <v>202</v>
      </c>
      <c r="HY595" s="67" t="s">
        <v>202</v>
      </c>
      <c r="HZ595" s="67" t="s">
        <v>202</v>
      </c>
      <c r="IA595" s="67" t="s">
        <v>202</v>
      </c>
      <c r="IB595" s="67" t="s">
        <v>202</v>
      </c>
      <c r="IC595" s="47">
        <f>18471000+493900</f>
        <v>18964900</v>
      </c>
      <c r="ID595" s="47">
        <v>20294600</v>
      </c>
      <c r="IE595" s="47">
        <v>21612600</v>
      </c>
      <c r="IF595" s="47">
        <f>10988426.16+439700</f>
        <v>11428126.16</v>
      </c>
      <c r="IG595" s="47">
        <v>10093118</v>
      </c>
      <c r="IH595" s="47">
        <v>9655958</v>
      </c>
      <c r="II595" s="67" t="s">
        <v>202</v>
      </c>
      <c r="IJ595" s="67" t="s">
        <v>202</v>
      </c>
      <c r="IK595" s="67" t="s">
        <v>202</v>
      </c>
      <c r="IL595" s="67" t="s">
        <v>202</v>
      </c>
      <c r="IM595" s="67" t="s">
        <v>202</v>
      </c>
      <c r="IN595" s="67" t="s">
        <v>202</v>
      </c>
      <c r="IO595" s="67" t="s">
        <v>202</v>
      </c>
      <c r="IP595" s="67" t="s">
        <v>202</v>
      </c>
      <c r="IQ595" s="67" t="s">
        <v>202</v>
      </c>
      <c r="IR595" s="67" t="s">
        <v>202</v>
      </c>
      <c r="IS595" s="67" t="s">
        <v>202</v>
      </c>
      <c r="IT595" s="67" t="s">
        <v>202</v>
      </c>
      <c r="IU595" s="67" t="s">
        <v>202</v>
      </c>
      <c r="IV595" s="67" t="s">
        <v>202</v>
      </c>
      <c r="IW595" s="67" t="s">
        <v>202</v>
      </c>
      <c r="IX595" s="47">
        <v>8453600</v>
      </c>
      <c r="IY595" s="47">
        <v>8814700</v>
      </c>
      <c r="IZ595" s="47">
        <v>9340300</v>
      </c>
      <c r="JA595" s="47">
        <f>4353752.88+278500</f>
        <v>4632252.88</v>
      </c>
      <c r="JB595" s="47">
        <v>4030539</v>
      </c>
      <c r="JC595" s="47">
        <v>3836007</v>
      </c>
      <c r="JD595" s="67" t="s">
        <v>202</v>
      </c>
      <c r="JE595" s="67" t="s">
        <v>202</v>
      </c>
      <c r="JF595" s="67" t="s">
        <v>202</v>
      </c>
      <c r="JG595" s="67" t="s">
        <v>202</v>
      </c>
      <c r="JH595" s="67" t="s">
        <v>202</v>
      </c>
      <c r="JI595" s="67" t="s">
        <v>202</v>
      </c>
      <c r="JJ595" s="67" t="s">
        <v>202</v>
      </c>
      <c r="JK595" s="67" t="s">
        <v>202</v>
      </c>
      <c r="JL595" s="67" t="s">
        <v>202</v>
      </c>
      <c r="JM595" s="67" t="s">
        <v>202</v>
      </c>
      <c r="JN595" s="67" t="s">
        <v>202</v>
      </c>
      <c r="JO595" s="67" t="s">
        <v>202</v>
      </c>
      <c r="JP595" s="67" t="s">
        <v>202</v>
      </c>
      <c r="JQ595" s="67" t="s">
        <v>202</v>
      </c>
      <c r="JR595" s="67" t="s">
        <v>202</v>
      </c>
      <c r="JS595" s="47">
        <v>6243400</v>
      </c>
      <c r="JT595" s="47">
        <v>6922900</v>
      </c>
      <c r="JU595" s="47">
        <v>7324500</v>
      </c>
      <c r="JV595" s="47">
        <v>3567410.46</v>
      </c>
      <c r="JW595" s="47">
        <v>3106577</v>
      </c>
      <c r="JX595" s="47">
        <v>3048291</v>
      </c>
      <c r="JY595" s="67" t="s">
        <v>202</v>
      </c>
      <c r="JZ595" s="67" t="s">
        <v>202</v>
      </c>
      <c r="KA595" s="67" t="s">
        <v>202</v>
      </c>
      <c r="KB595" s="67" t="s">
        <v>202</v>
      </c>
      <c r="KC595" s="67" t="s">
        <v>202</v>
      </c>
      <c r="KD595" s="67" t="s">
        <v>202</v>
      </c>
      <c r="KE595" s="67" t="s">
        <v>202</v>
      </c>
      <c r="KF595" s="67" t="s">
        <v>202</v>
      </c>
      <c r="KG595" s="67" t="s">
        <v>202</v>
      </c>
      <c r="KH595" s="67" t="s">
        <v>202</v>
      </c>
      <c r="KI595" s="67" t="s">
        <v>202</v>
      </c>
      <c r="KJ595" s="67" t="s">
        <v>202</v>
      </c>
      <c r="KK595" s="67" t="s">
        <v>202</v>
      </c>
      <c r="KL595" s="67" t="s">
        <v>202</v>
      </c>
      <c r="KM595" s="67" t="s">
        <v>202</v>
      </c>
      <c r="KN595" s="47">
        <v>11518200</v>
      </c>
      <c r="KO595" s="47">
        <v>12759400</v>
      </c>
      <c r="KP595" s="47">
        <v>13594900</v>
      </c>
      <c r="KQ595" s="47">
        <v>6306083.9500000002</v>
      </c>
      <c r="KR595" s="47">
        <v>5819212</v>
      </c>
      <c r="KS595" s="47">
        <v>5566471</v>
      </c>
      <c r="KT595" s="67" t="s">
        <v>202</v>
      </c>
      <c r="KU595" s="67" t="s">
        <v>202</v>
      </c>
      <c r="KV595" s="67" t="s">
        <v>202</v>
      </c>
      <c r="KW595" s="67" t="s">
        <v>202</v>
      </c>
      <c r="KX595" s="67" t="s">
        <v>202</v>
      </c>
      <c r="KY595" s="67" t="s">
        <v>202</v>
      </c>
      <c r="KZ595" s="67" t="s">
        <v>202</v>
      </c>
      <c r="LA595" s="67" t="s">
        <v>202</v>
      </c>
      <c r="LB595" s="67" t="s">
        <v>202</v>
      </c>
      <c r="LC595" s="67" t="s">
        <v>202</v>
      </c>
      <c r="LD595" s="67" t="s">
        <v>202</v>
      </c>
      <c r="LE595" s="67" t="s">
        <v>202</v>
      </c>
      <c r="LF595" s="67" t="s">
        <v>202</v>
      </c>
      <c r="LG595" s="67" t="s">
        <v>202</v>
      </c>
      <c r="LH595" s="67" t="s">
        <v>202</v>
      </c>
      <c r="LI595" s="47">
        <v>14478900</v>
      </c>
      <c r="LJ595" s="47">
        <v>16824400</v>
      </c>
      <c r="LK595" s="47">
        <v>17844700</v>
      </c>
      <c r="LL595" s="47">
        <f>7167288.22+72800</f>
        <v>7240088.2199999997</v>
      </c>
      <c r="LM595" s="47">
        <v>6941621</v>
      </c>
      <c r="LN595" s="47">
        <v>6711265</v>
      </c>
      <c r="LO595" s="67" t="s">
        <v>202</v>
      </c>
      <c r="LP595" s="67" t="s">
        <v>202</v>
      </c>
      <c r="LQ595" s="67" t="s">
        <v>202</v>
      </c>
      <c r="LR595" s="67" t="s">
        <v>202</v>
      </c>
      <c r="LS595" s="67" t="s">
        <v>202</v>
      </c>
      <c r="LT595" s="67" t="s">
        <v>202</v>
      </c>
      <c r="LU595" s="67" t="s">
        <v>202</v>
      </c>
      <c r="LV595" s="67" t="s">
        <v>202</v>
      </c>
      <c r="LW595" s="67" t="s">
        <v>202</v>
      </c>
      <c r="LX595" s="67" t="s">
        <v>202</v>
      </c>
      <c r="LY595" s="67" t="s">
        <v>202</v>
      </c>
      <c r="LZ595" s="67" t="s">
        <v>202</v>
      </c>
      <c r="MA595" s="67" t="s">
        <v>202</v>
      </c>
      <c r="MB595" s="67" t="s">
        <v>202</v>
      </c>
      <c r="MC595" s="67" t="s">
        <v>202</v>
      </c>
      <c r="MD595" s="47">
        <v>5410200</v>
      </c>
      <c r="ME595" s="47">
        <v>5748100</v>
      </c>
      <c r="MF595" s="47">
        <v>6097000</v>
      </c>
      <c r="MG595" s="47">
        <v>3424707.65</v>
      </c>
      <c r="MH595" s="47">
        <v>3240606</v>
      </c>
      <c r="MI595" s="47">
        <v>3139900</v>
      </c>
      <c r="MJ595" s="67" t="s">
        <v>202</v>
      </c>
      <c r="MK595" s="67" t="s">
        <v>202</v>
      </c>
      <c r="ML595" s="67" t="s">
        <v>202</v>
      </c>
      <c r="MM595" s="67" t="s">
        <v>202</v>
      </c>
      <c r="MN595" s="67" t="s">
        <v>202</v>
      </c>
      <c r="MO595" s="67" t="s">
        <v>202</v>
      </c>
      <c r="MP595" s="67" t="s">
        <v>202</v>
      </c>
      <c r="MQ595" s="67" t="s">
        <v>202</v>
      </c>
      <c r="MR595" s="67" t="s">
        <v>202</v>
      </c>
      <c r="MS595" s="67" t="s">
        <v>202</v>
      </c>
      <c r="MT595" s="67" t="s">
        <v>202</v>
      </c>
      <c r="MU595" s="67" t="s">
        <v>202</v>
      </c>
      <c r="MV595" s="67" t="s">
        <v>202</v>
      </c>
      <c r="MW595" s="67" t="s">
        <v>202</v>
      </c>
      <c r="MX595" s="67" t="s">
        <v>202</v>
      </c>
      <c r="MY595" s="47">
        <v>9165300</v>
      </c>
      <c r="MZ595" s="47">
        <v>9537000</v>
      </c>
      <c r="NA595" s="47">
        <v>10146500</v>
      </c>
      <c r="NB595" s="47">
        <v>6928832.7800000003</v>
      </c>
      <c r="NC595" s="47">
        <v>6258187</v>
      </c>
      <c r="ND595" s="47">
        <v>5963349</v>
      </c>
      <c r="NE595" s="67" t="s">
        <v>202</v>
      </c>
      <c r="NF595" s="67" t="s">
        <v>202</v>
      </c>
      <c r="NG595" s="67" t="s">
        <v>202</v>
      </c>
      <c r="NH595" s="67" t="s">
        <v>202</v>
      </c>
      <c r="NI595" s="67" t="s">
        <v>202</v>
      </c>
      <c r="NJ595" s="67" t="s">
        <v>202</v>
      </c>
      <c r="NK595" s="67" t="s">
        <v>202</v>
      </c>
      <c r="NL595" s="67" t="s">
        <v>202</v>
      </c>
      <c r="NM595" s="67" t="s">
        <v>202</v>
      </c>
      <c r="NN595" s="67" t="s">
        <v>202</v>
      </c>
      <c r="NO595" s="67" t="s">
        <v>202</v>
      </c>
      <c r="NP595" s="67" t="s">
        <v>202</v>
      </c>
      <c r="NQ595" s="67" t="s">
        <v>202</v>
      </c>
      <c r="NR595" s="67" t="s">
        <v>202</v>
      </c>
      <c r="NS595" s="67" t="s">
        <v>202</v>
      </c>
      <c r="NT595" s="47">
        <v>15076900</v>
      </c>
      <c r="NU595" s="47">
        <v>15615800</v>
      </c>
      <c r="NV595" s="47">
        <v>16492100</v>
      </c>
      <c r="NW595" s="47">
        <f>7166209.14-813000</f>
        <v>6353209.1399999997</v>
      </c>
      <c r="NX595" s="47">
        <v>6790381</v>
      </c>
      <c r="NY595" s="47">
        <v>6524891</v>
      </c>
      <c r="NZ595" s="67" t="s">
        <v>202</v>
      </c>
      <c r="OA595" s="67" t="s">
        <v>202</v>
      </c>
      <c r="OB595" s="67" t="s">
        <v>202</v>
      </c>
      <c r="OC595" s="67" t="s">
        <v>202</v>
      </c>
      <c r="OD595" s="67" t="s">
        <v>202</v>
      </c>
      <c r="OE595" s="67" t="s">
        <v>202</v>
      </c>
      <c r="OF595" s="67" t="s">
        <v>202</v>
      </c>
      <c r="OG595" s="67" t="s">
        <v>202</v>
      </c>
      <c r="OH595" s="67" t="s">
        <v>202</v>
      </c>
      <c r="OI595" s="67" t="s">
        <v>202</v>
      </c>
      <c r="OJ595" s="67" t="s">
        <v>202</v>
      </c>
      <c r="OK595" s="67" t="s">
        <v>202</v>
      </c>
      <c r="OL595" s="67" t="s">
        <v>202</v>
      </c>
      <c r="OM595" s="67" t="s">
        <v>202</v>
      </c>
      <c r="ON595" s="67" t="s">
        <v>202</v>
      </c>
      <c r="OO595" s="47">
        <v>8163700</v>
      </c>
      <c r="OP595" s="47">
        <v>7994700</v>
      </c>
      <c r="OQ595" s="47">
        <v>8515300</v>
      </c>
      <c r="OR595" s="47">
        <f>5306140.41+359900</f>
        <v>5666040.4100000001</v>
      </c>
      <c r="OS595" s="47">
        <v>4928536</v>
      </c>
      <c r="OT595" s="47">
        <v>4765950</v>
      </c>
      <c r="OU595" s="67" t="s">
        <v>202</v>
      </c>
      <c r="OV595" s="67" t="s">
        <v>202</v>
      </c>
      <c r="OW595" s="67" t="s">
        <v>202</v>
      </c>
      <c r="OX595" s="67" t="s">
        <v>202</v>
      </c>
      <c r="OY595" s="67" t="s">
        <v>202</v>
      </c>
      <c r="OZ595" s="67" t="s">
        <v>202</v>
      </c>
      <c r="PA595" s="67" t="s">
        <v>202</v>
      </c>
      <c r="PB595" s="67" t="s">
        <v>202</v>
      </c>
      <c r="PC595" s="67" t="s">
        <v>202</v>
      </c>
      <c r="PD595" s="67" t="s">
        <v>202</v>
      </c>
      <c r="PE595" s="67" t="s">
        <v>202</v>
      </c>
      <c r="PF595" s="67" t="s">
        <v>202</v>
      </c>
      <c r="PG595" s="67" t="s">
        <v>202</v>
      </c>
      <c r="PH595" s="67" t="s">
        <v>202</v>
      </c>
      <c r="PI595" s="67" t="s">
        <v>202</v>
      </c>
      <c r="PJ595" s="47">
        <v>11912300</v>
      </c>
      <c r="PK595" s="47">
        <v>12464600</v>
      </c>
      <c r="PL595" s="47">
        <v>13227300</v>
      </c>
      <c r="PM595" s="47">
        <f>4642092.02+297100</f>
        <v>4939192.0199999996</v>
      </c>
      <c r="PN595" s="47">
        <v>4153794</v>
      </c>
      <c r="PO595" s="47">
        <v>4037387</v>
      </c>
      <c r="PP595" s="67" t="s">
        <v>202</v>
      </c>
      <c r="PQ595" s="67" t="s">
        <v>202</v>
      </c>
      <c r="PR595" s="67" t="s">
        <v>202</v>
      </c>
      <c r="PS595" s="67" t="s">
        <v>202</v>
      </c>
      <c r="PT595" s="67" t="s">
        <v>202</v>
      </c>
      <c r="PU595" s="67" t="s">
        <v>202</v>
      </c>
      <c r="PV595" s="67" t="s">
        <v>202</v>
      </c>
      <c r="PW595" s="67" t="s">
        <v>202</v>
      </c>
      <c r="PX595" s="67" t="s">
        <v>202</v>
      </c>
      <c r="PY595" s="67" t="s">
        <v>202</v>
      </c>
      <c r="PZ595" s="67" t="s">
        <v>202</v>
      </c>
      <c r="QA595" s="67" t="s">
        <v>202</v>
      </c>
      <c r="QB595" s="67" t="s">
        <v>202</v>
      </c>
      <c r="QC595" s="67" t="s">
        <v>202</v>
      </c>
      <c r="QD595" s="67" t="s">
        <v>202</v>
      </c>
      <c r="QE595" s="47">
        <v>10472100</v>
      </c>
      <c r="QF595" s="47">
        <v>11278400</v>
      </c>
      <c r="QG595" s="47">
        <v>12019600</v>
      </c>
      <c r="QH595" s="47">
        <v>6724949.21</v>
      </c>
      <c r="QI595" s="47">
        <v>6321613</v>
      </c>
      <c r="QJ595" s="47">
        <v>6112330</v>
      </c>
      <c r="QK595" s="67" t="s">
        <v>202</v>
      </c>
      <c r="QL595" s="67" t="s">
        <v>202</v>
      </c>
      <c r="QM595" s="67" t="s">
        <v>202</v>
      </c>
      <c r="QN595" s="67" t="s">
        <v>202</v>
      </c>
      <c r="QO595" s="67" t="s">
        <v>202</v>
      </c>
      <c r="QP595" s="67" t="s">
        <v>202</v>
      </c>
      <c r="QQ595" s="67" t="s">
        <v>202</v>
      </c>
      <c r="QR595" s="67" t="s">
        <v>202</v>
      </c>
      <c r="QS595" s="67" t="s">
        <v>202</v>
      </c>
      <c r="QT595" s="67" t="s">
        <v>202</v>
      </c>
      <c r="QU595" s="67" t="s">
        <v>202</v>
      </c>
      <c r="QV595" s="67" t="s">
        <v>202</v>
      </c>
      <c r="QW595" s="67" t="s">
        <v>202</v>
      </c>
      <c r="QX595" s="67" t="s">
        <v>202</v>
      </c>
      <c r="QY595" s="67" t="s">
        <v>202</v>
      </c>
      <c r="QZ595" s="47">
        <v>14311600</v>
      </c>
      <c r="RA595" s="47">
        <v>14531900</v>
      </c>
      <c r="RB595" s="47">
        <v>15392600</v>
      </c>
      <c r="RC595" s="47">
        <f>8082389.78-302600</f>
        <v>7779789.7800000003</v>
      </c>
      <c r="RD595" s="47">
        <v>7487298</v>
      </c>
      <c r="RE595" s="47">
        <v>7128251</v>
      </c>
      <c r="RF595" s="67" t="s">
        <v>202</v>
      </c>
      <c r="RG595" s="67" t="s">
        <v>202</v>
      </c>
      <c r="RH595" s="67" t="s">
        <v>202</v>
      </c>
      <c r="RI595" s="67" t="s">
        <v>202</v>
      </c>
      <c r="RJ595" s="67" t="s">
        <v>202</v>
      </c>
      <c r="RK595" s="67" t="s">
        <v>202</v>
      </c>
      <c r="RL595" s="67" t="s">
        <v>202</v>
      </c>
      <c r="RM595" s="67" t="s">
        <v>202</v>
      </c>
      <c r="RN595" s="67" t="s">
        <v>202</v>
      </c>
      <c r="RO595" s="67" t="s">
        <v>202</v>
      </c>
      <c r="RP595" s="67" t="s">
        <v>202</v>
      </c>
      <c r="RQ595" s="67" t="s">
        <v>202</v>
      </c>
      <c r="RR595" s="67" t="s">
        <v>202</v>
      </c>
      <c r="RS595" s="67" t="s">
        <v>202</v>
      </c>
      <c r="RT595" s="67" t="s">
        <v>202</v>
      </c>
      <c r="RU595" s="47">
        <f>22130700+1408300</f>
        <v>23539000</v>
      </c>
      <c r="RV595" s="47">
        <v>22731900</v>
      </c>
      <c r="RW595" s="47">
        <v>24147000</v>
      </c>
      <c r="RX595" s="47">
        <f>9564861.44-436500</f>
        <v>9128361.4399999995</v>
      </c>
      <c r="RY595" s="47">
        <v>9013364</v>
      </c>
      <c r="RZ595" s="47">
        <v>8586085</v>
      </c>
      <c r="SA595" s="67" t="s">
        <v>202</v>
      </c>
      <c r="SB595" s="67" t="s">
        <v>202</v>
      </c>
      <c r="SC595" s="67" t="s">
        <v>202</v>
      </c>
      <c r="SD595" s="67" t="s">
        <v>202</v>
      </c>
      <c r="SE595" s="67" t="s">
        <v>202</v>
      </c>
      <c r="SF595" s="67" t="s">
        <v>202</v>
      </c>
      <c r="SG595" s="67" t="s">
        <v>202</v>
      </c>
      <c r="SH595" s="67" t="s">
        <v>202</v>
      </c>
      <c r="SI595" s="67" t="s">
        <v>202</v>
      </c>
      <c r="SJ595" s="67" t="s">
        <v>202</v>
      </c>
      <c r="SK595" s="67" t="s">
        <v>202</v>
      </c>
      <c r="SL595" s="67" t="s">
        <v>202</v>
      </c>
      <c r="SM595" s="67" t="s">
        <v>202</v>
      </c>
      <c r="SN595" s="67" t="s">
        <v>202</v>
      </c>
      <c r="SO595" s="67" t="s">
        <v>202</v>
      </c>
      <c r="SP595" s="47">
        <f>15067400+620000</f>
        <v>15687400</v>
      </c>
      <c r="SQ595" s="47">
        <v>18327300</v>
      </c>
      <c r="SR595" s="47">
        <v>19274400</v>
      </c>
      <c r="SS595" s="47">
        <v>6402471.5</v>
      </c>
      <c r="ST595" s="47">
        <v>5808138</v>
      </c>
      <c r="SU595" s="47">
        <v>5578063</v>
      </c>
      <c r="SV595" s="67" t="s">
        <v>202</v>
      </c>
      <c r="SW595" s="67" t="s">
        <v>202</v>
      </c>
      <c r="SX595" s="67" t="s">
        <v>202</v>
      </c>
      <c r="SY595" s="67" t="s">
        <v>202</v>
      </c>
      <c r="SZ595" s="67" t="s">
        <v>202</v>
      </c>
      <c r="TA595" s="67" t="s">
        <v>202</v>
      </c>
      <c r="TB595" s="67" t="s">
        <v>202</v>
      </c>
      <c r="TC595" s="67" t="s">
        <v>202</v>
      </c>
      <c r="TD595" s="67" t="s">
        <v>202</v>
      </c>
      <c r="TE595" s="67" t="s">
        <v>202</v>
      </c>
      <c r="TF595" s="67" t="s">
        <v>202</v>
      </c>
      <c r="TG595" s="67" t="s">
        <v>202</v>
      </c>
      <c r="TH595" s="67" t="s">
        <v>202</v>
      </c>
      <c r="TI595" s="67" t="s">
        <v>202</v>
      </c>
      <c r="TJ595" s="67" t="s">
        <v>202</v>
      </c>
      <c r="TK595" s="47">
        <f>5815400+401400</f>
        <v>6216800</v>
      </c>
      <c r="TL595" s="47">
        <v>6363300</v>
      </c>
      <c r="TM595" s="47">
        <v>6780900</v>
      </c>
      <c r="TN595" s="47">
        <f>3334861.32+166800</f>
        <v>3501661.32</v>
      </c>
      <c r="TO595" s="47">
        <v>3146555</v>
      </c>
      <c r="TP595" s="47">
        <v>3040232</v>
      </c>
      <c r="TQ595" s="67" t="s">
        <v>202</v>
      </c>
      <c r="TR595" s="67" t="s">
        <v>202</v>
      </c>
      <c r="TS595" s="67" t="s">
        <v>202</v>
      </c>
      <c r="TT595" s="67" t="s">
        <v>202</v>
      </c>
      <c r="TU595" s="67" t="s">
        <v>202</v>
      </c>
      <c r="TV595" s="67" t="s">
        <v>202</v>
      </c>
      <c r="TW595" s="67" t="s">
        <v>202</v>
      </c>
      <c r="TX595" s="67" t="s">
        <v>202</v>
      </c>
      <c r="TY595" s="67" t="s">
        <v>202</v>
      </c>
      <c r="TZ595" s="67" t="s">
        <v>202</v>
      </c>
      <c r="UA595" s="67" t="s">
        <v>202</v>
      </c>
      <c r="UB595" s="67" t="s">
        <v>202</v>
      </c>
      <c r="UC595" s="67" t="s">
        <v>202</v>
      </c>
      <c r="UD595" s="67" t="s">
        <v>202</v>
      </c>
      <c r="UE595" s="67" t="s">
        <v>202</v>
      </c>
      <c r="UF595" s="47">
        <f>14873200+1108100</f>
        <v>15981300</v>
      </c>
      <c r="UG595" s="47">
        <v>16808700</v>
      </c>
      <c r="UH595" s="47">
        <v>17855500</v>
      </c>
      <c r="UI595" s="47">
        <v>9646024.6300000008</v>
      </c>
      <c r="UJ595" s="47">
        <v>9105819</v>
      </c>
      <c r="UK595" s="47">
        <v>8732361</v>
      </c>
      <c r="UL595" s="67" t="s">
        <v>202</v>
      </c>
      <c r="UM595" s="67" t="s">
        <v>202</v>
      </c>
      <c r="UN595" s="67" t="s">
        <v>202</v>
      </c>
      <c r="UO595" s="67" t="s">
        <v>202</v>
      </c>
      <c r="UP595" s="67" t="s">
        <v>202</v>
      </c>
      <c r="UQ595" s="67" t="s">
        <v>202</v>
      </c>
      <c r="UR595" s="67" t="s">
        <v>202</v>
      </c>
      <c r="US595" s="67" t="s">
        <v>202</v>
      </c>
      <c r="UT595" s="67" t="s">
        <v>202</v>
      </c>
      <c r="UU595" s="67" t="s">
        <v>202</v>
      </c>
      <c r="UV595" s="67" t="s">
        <v>202</v>
      </c>
      <c r="UW595" s="67" t="s">
        <v>202</v>
      </c>
      <c r="UX595" s="67" t="s">
        <v>202</v>
      </c>
      <c r="UY595" s="67" t="s">
        <v>202</v>
      </c>
      <c r="UZ595" s="67" t="s">
        <v>202</v>
      </c>
      <c r="VA595" s="47">
        <f>18106000+776200</f>
        <v>18882200</v>
      </c>
      <c r="VB595" s="47">
        <v>19975000</v>
      </c>
      <c r="VC595" s="47">
        <v>21273800</v>
      </c>
      <c r="VD595" s="47">
        <v>10388266.25</v>
      </c>
      <c r="VE595" s="47">
        <v>9818643</v>
      </c>
      <c r="VF595" s="47">
        <v>9320186</v>
      </c>
      <c r="VG595" s="67" t="s">
        <v>202</v>
      </c>
      <c r="VH595" s="67" t="s">
        <v>202</v>
      </c>
      <c r="VI595" s="67" t="s">
        <v>202</v>
      </c>
      <c r="VJ595" s="67" t="s">
        <v>202</v>
      </c>
      <c r="VK595" s="67" t="s">
        <v>202</v>
      </c>
      <c r="VL595" s="67" t="s">
        <v>202</v>
      </c>
      <c r="VM595" s="67" t="s">
        <v>202</v>
      </c>
      <c r="VN595" s="67" t="s">
        <v>202</v>
      </c>
      <c r="VO595" s="67" t="s">
        <v>202</v>
      </c>
      <c r="VP595" s="67" t="s">
        <v>202</v>
      </c>
      <c r="VQ595" s="67" t="s">
        <v>202</v>
      </c>
      <c r="VR595" s="67" t="s">
        <v>202</v>
      </c>
      <c r="VS595" s="67" t="s">
        <v>202</v>
      </c>
      <c r="VT595" s="67" t="s">
        <v>202</v>
      </c>
      <c r="VU595" s="67" t="s">
        <v>202</v>
      </c>
      <c r="VV595" s="47">
        <v>0</v>
      </c>
      <c r="VW595" s="47">
        <f>8740800-8740800</f>
        <v>0</v>
      </c>
      <c r="VX595" s="47">
        <f>8740800-8740800</f>
        <v>0</v>
      </c>
      <c r="VY595" s="47">
        <v>0</v>
      </c>
      <c r="VZ595" s="47">
        <f>5762355-5762355</f>
        <v>0</v>
      </c>
      <c r="WA595" s="47">
        <f>5762355-5762355</f>
        <v>0</v>
      </c>
      <c r="WB595" s="67" t="s">
        <v>202</v>
      </c>
      <c r="WC595" s="67" t="s">
        <v>202</v>
      </c>
      <c r="WD595" s="67" t="s">
        <v>202</v>
      </c>
      <c r="WE595" s="67" t="s">
        <v>202</v>
      </c>
      <c r="WF595" s="67" t="s">
        <v>202</v>
      </c>
      <c r="WG595" s="67" t="s">
        <v>202</v>
      </c>
      <c r="WH595" s="67" t="s">
        <v>202</v>
      </c>
      <c r="WI595" s="67" t="s">
        <v>202</v>
      </c>
      <c r="WJ595" s="67" t="s">
        <v>202</v>
      </c>
      <c r="WK595" s="67" t="s">
        <v>202</v>
      </c>
      <c r="WL595" s="67" t="s">
        <v>202</v>
      </c>
      <c r="WM595" s="67" t="s">
        <v>202</v>
      </c>
      <c r="WN595" s="67" t="s">
        <v>202</v>
      </c>
      <c r="WO595" s="67" t="s">
        <v>202</v>
      </c>
      <c r="WP595" s="67" t="s">
        <v>202</v>
      </c>
      <c r="WQ595" s="47">
        <v>9232300</v>
      </c>
      <c r="WR595" s="47">
        <v>9348400</v>
      </c>
      <c r="WS595" s="47">
        <v>9892600</v>
      </c>
      <c r="WT595" s="47">
        <f>4293941.05+344000</f>
        <v>4637941.05</v>
      </c>
      <c r="WU595" s="47">
        <v>4096677</v>
      </c>
      <c r="WV595" s="47">
        <v>3965589</v>
      </c>
      <c r="WW595" s="67" t="s">
        <v>202</v>
      </c>
      <c r="WX595" s="67" t="s">
        <v>202</v>
      </c>
      <c r="WY595" s="67" t="s">
        <v>202</v>
      </c>
      <c r="WZ595" s="67" t="s">
        <v>202</v>
      </c>
      <c r="XA595" s="67" t="s">
        <v>202</v>
      </c>
      <c r="XB595" s="67" t="s">
        <v>202</v>
      </c>
      <c r="XC595" s="67" t="s">
        <v>202</v>
      </c>
      <c r="XD595" s="67" t="s">
        <v>202</v>
      </c>
      <c r="XE595" s="67" t="s">
        <v>202</v>
      </c>
      <c r="XF595" s="67" t="s">
        <v>202</v>
      </c>
      <c r="XG595" s="67" t="s">
        <v>202</v>
      </c>
      <c r="XH595" s="67" t="s">
        <v>202</v>
      </c>
      <c r="XI595" s="67" t="s">
        <v>202</v>
      </c>
      <c r="XJ595" s="67" t="s">
        <v>202</v>
      </c>
      <c r="XK595" s="67" t="s">
        <v>202</v>
      </c>
      <c r="XL595" s="47">
        <f>20309600+1178700</f>
        <v>21488300</v>
      </c>
      <c r="XM595" s="47">
        <v>21322600</v>
      </c>
      <c r="XN595" s="47">
        <v>22581700</v>
      </c>
      <c r="XO595" s="47">
        <v>9134042.5999999996</v>
      </c>
      <c r="XP595" s="47">
        <v>8596301</v>
      </c>
      <c r="XQ595" s="47">
        <v>8255233</v>
      </c>
      <c r="XR595" s="67" t="s">
        <v>202</v>
      </c>
      <c r="XS595" s="67" t="s">
        <v>202</v>
      </c>
      <c r="XT595" s="67" t="s">
        <v>202</v>
      </c>
      <c r="XU595" s="67" t="s">
        <v>202</v>
      </c>
      <c r="XV595" s="67" t="s">
        <v>202</v>
      </c>
      <c r="XW595" s="67" t="s">
        <v>202</v>
      </c>
      <c r="XX595" s="67" t="s">
        <v>202</v>
      </c>
      <c r="XY595" s="67" t="s">
        <v>202</v>
      </c>
      <c r="XZ595" s="67" t="s">
        <v>202</v>
      </c>
      <c r="YA595" s="67" t="s">
        <v>202</v>
      </c>
      <c r="YB595" s="67" t="s">
        <v>202</v>
      </c>
      <c r="YC595" s="67" t="s">
        <v>202</v>
      </c>
      <c r="YD595" s="67" t="s">
        <v>202</v>
      </c>
      <c r="YE595" s="67" t="s">
        <v>202</v>
      </c>
      <c r="YF595" s="67" t="s">
        <v>202</v>
      </c>
      <c r="YG595" s="47">
        <f>17294700+100000</f>
        <v>17394700</v>
      </c>
      <c r="YH595" s="47">
        <v>17791800</v>
      </c>
      <c r="YI595" s="47">
        <v>18787200</v>
      </c>
      <c r="YJ595" s="47">
        <v>7341309.5700000003</v>
      </c>
      <c r="YK595" s="47">
        <v>6953906</v>
      </c>
      <c r="YL595" s="47">
        <v>6690769</v>
      </c>
      <c r="YM595" s="67" t="s">
        <v>202</v>
      </c>
      <c r="YN595" s="67" t="s">
        <v>202</v>
      </c>
      <c r="YO595" s="67" t="s">
        <v>202</v>
      </c>
      <c r="YP595" s="67" t="s">
        <v>202</v>
      </c>
      <c r="YQ595" s="67" t="s">
        <v>202</v>
      </c>
      <c r="YR595" s="67" t="s">
        <v>202</v>
      </c>
      <c r="YS595" s="67" t="s">
        <v>202</v>
      </c>
      <c r="YT595" s="67" t="s">
        <v>202</v>
      </c>
      <c r="YU595" s="67" t="s">
        <v>202</v>
      </c>
      <c r="YV595" s="67" t="s">
        <v>202</v>
      </c>
      <c r="YW595" s="67" t="s">
        <v>202</v>
      </c>
      <c r="YX595" s="67" t="s">
        <v>202</v>
      </c>
      <c r="YY595" s="67" t="s">
        <v>202</v>
      </c>
      <c r="YZ595" s="67" t="s">
        <v>202</v>
      </c>
      <c r="ZA595" s="67" t="s">
        <v>202</v>
      </c>
      <c r="ZB595" s="47">
        <v>11535700</v>
      </c>
      <c r="ZC595" s="47">
        <v>12433300</v>
      </c>
      <c r="ZD595" s="47">
        <v>13104100</v>
      </c>
      <c r="ZE595" s="47">
        <v>6064866.0300000003</v>
      </c>
      <c r="ZF595" s="47">
        <v>5784930</v>
      </c>
      <c r="ZG595" s="47">
        <v>5536358</v>
      </c>
      <c r="ZH595" s="67" t="s">
        <v>202</v>
      </c>
      <c r="ZI595" s="67" t="s">
        <v>202</v>
      </c>
      <c r="ZJ595" s="67" t="s">
        <v>202</v>
      </c>
      <c r="ZK595" s="67" t="s">
        <v>202</v>
      </c>
      <c r="ZL595" s="67" t="s">
        <v>202</v>
      </c>
      <c r="ZM595" s="67" t="s">
        <v>202</v>
      </c>
      <c r="ZN595" s="67" t="s">
        <v>202</v>
      </c>
      <c r="ZO595" s="67" t="s">
        <v>202</v>
      </c>
      <c r="ZP595" s="67" t="s">
        <v>202</v>
      </c>
      <c r="ZQ595" s="67" t="s">
        <v>202</v>
      </c>
      <c r="ZR595" s="67" t="s">
        <v>202</v>
      </c>
      <c r="ZS595" s="67" t="s">
        <v>202</v>
      </c>
      <c r="ZT595" s="67" t="s">
        <v>202</v>
      </c>
      <c r="ZU595" s="67" t="s">
        <v>202</v>
      </c>
      <c r="ZV595" s="67" t="s">
        <v>202</v>
      </c>
      <c r="ZW595" s="47">
        <f>6870800+2099000</f>
        <v>8969800</v>
      </c>
      <c r="ZX595" s="47">
        <v>10467100</v>
      </c>
      <c r="ZY595" s="47">
        <v>11016700</v>
      </c>
      <c r="ZZ595" s="47">
        <f>4778277.37+301300</f>
        <v>5079577.37</v>
      </c>
      <c r="AAA595" s="47">
        <v>4367398</v>
      </c>
      <c r="AAB595" s="47">
        <v>4182730</v>
      </c>
      <c r="AAC595" s="67" t="s">
        <v>202</v>
      </c>
      <c r="AAD595" s="67" t="s">
        <v>202</v>
      </c>
      <c r="AAE595" s="67" t="s">
        <v>202</v>
      </c>
      <c r="AAF595" s="67" t="s">
        <v>202</v>
      </c>
      <c r="AAG595" s="67" t="s">
        <v>202</v>
      </c>
      <c r="AAH595" s="67" t="s">
        <v>202</v>
      </c>
      <c r="AAI595" s="67" t="s">
        <v>202</v>
      </c>
      <c r="AAJ595" s="67" t="s">
        <v>202</v>
      </c>
      <c r="AAK595" s="67" t="s">
        <v>202</v>
      </c>
      <c r="AAL595" s="67" t="s">
        <v>202</v>
      </c>
      <c r="AAM595" s="67" t="s">
        <v>202</v>
      </c>
      <c r="AAN595" s="67" t="s">
        <v>202</v>
      </c>
      <c r="AAO595" s="67" t="s">
        <v>202</v>
      </c>
      <c r="AAP595" s="67" t="s">
        <v>202</v>
      </c>
      <c r="AAQ595" s="67" t="s">
        <v>202</v>
      </c>
      <c r="AAR595" s="47">
        <f>7522400+100000</f>
        <v>7622400</v>
      </c>
      <c r="AAS595" s="47">
        <v>7621100</v>
      </c>
      <c r="AAT595" s="47">
        <v>8116500</v>
      </c>
      <c r="AAU595" s="47">
        <v>4272567.29</v>
      </c>
      <c r="AAV595" s="47">
        <v>3989675</v>
      </c>
      <c r="AAW595" s="47">
        <v>3822323</v>
      </c>
      <c r="AAX595" s="67" t="s">
        <v>202</v>
      </c>
      <c r="AAY595" s="67" t="s">
        <v>202</v>
      </c>
      <c r="AAZ595" s="67" t="s">
        <v>202</v>
      </c>
      <c r="ABA595" s="67" t="s">
        <v>202</v>
      </c>
      <c r="ABB595" s="67" t="s">
        <v>202</v>
      </c>
      <c r="ABC595" s="67" t="s">
        <v>202</v>
      </c>
      <c r="ABD595" s="67" t="s">
        <v>202</v>
      </c>
      <c r="ABE595" s="67" t="s">
        <v>202</v>
      </c>
      <c r="ABF595" s="67" t="s">
        <v>202</v>
      </c>
      <c r="ABG595" s="67" t="s">
        <v>202</v>
      </c>
      <c r="ABH595" s="67" t="s">
        <v>202</v>
      </c>
      <c r="ABI595" s="67" t="s">
        <v>202</v>
      </c>
      <c r="ABJ595" s="67" t="s">
        <v>202</v>
      </c>
      <c r="ABK595" s="67" t="s">
        <v>202</v>
      </c>
      <c r="ABL595" s="67" t="s">
        <v>202</v>
      </c>
      <c r="ABM595" s="47">
        <v>21765000</v>
      </c>
      <c r="ABN595" s="47">
        <v>22621000</v>
      </c>
      <c r="ABO595" s="47">
        <v>23914400</v>
      </c>
      <c r="ABP595" s="47">
        <f>6910267.04+381300</f>
        <v>7291567.04</v>
      </c>
      <c r="ABQ595" s="47">
        <v>6641054</v>
      </c>
      <c r="ABR595" s="47">
        <v>6318376</v>
      </c>
      <c r="ABS595" s="67" t="s">
        <v>202</v>
      </c>
      <c r="ABT595" s="67" t="s">
        <v>202</v>
      </c>
      <c r="ABU595" s="67" t="s">
        <v>202</v>
      </c>
      <c r="ABV595" s="67" t="s">
        <v>202</v>
      </c>
      <c r="ABW595" s="67" t="s">
        <v>202</v>
      </c>
      <c r="ABX595" s="67" t="s">
        <v>202</v>
      </c>
      <c r="ABY595" s="67" t="s">
        <v>202</v>
      </c>
      <c r="ABZ595" s="67" t="s">
        <v>202</v>
      </c>
      <c r="ACA595" s="67" t="s">
        <v>202</v>
      </c>
      <c r="ACB595" s="67" t="s">
        <v>202</v>
      </c>
      <c r="ACC595" s="67" t="s">
        <v>202</v>
      </c>
      <c r="ACD595" s="67" t="s">
        <v>202</v>
      </c>
      <c r="ACE595" s="67" t="s">
        <v>202</v>
      </c>
      <c r="ACF595" s="67" t="s">
        <v>202</v>
      </c>
      <c r="ACG595" s="67" t="s">
        <v>202</v>
      </c>
      <c r="ACH595" s="47">
        <v>15735800</v>
      </c>
      <c r="ACI595" s="47">
        <v>16878600</v>
      </c>
      <c r="ACJ595" s="47">
        <v>17673500</v>
      </c>
      <c r="ACK595" s="47">
        <v>4204752.84</v>
      </c>
      <c r="ACL595" s="47">
        <v>3701522</v>
      </c>
      <c r="ACM595" s="47">
        <v>3591201</v>
      </c>
      <c r="ACN595" s="67" t="s">
        <v>202</v>
      </c>
      <c r="ACO595" s="67" t="s">
        <v>202</v>
      </c>
      <c r="ACP595" s="67" t="s">
        <v>202</v>
      </c>
      <c r="ACQ595" s="67" t="s">
        <v>202</v>
      </c>
      <c r="ACR595" s="67" t="s">
        <v>202</v>
      </c>
      <c r="ACS595" s="67" t="s">
        <v>202</v>
      </c>
      <c r="ACT595" s="67" t="s">
        <v>202</v>
      </c>
      <c r="ACU595" s="67" t="s">
        <v>202</v>
      </c>
      <c r="ACV595" s="67" t="s">
        <v>202</v>
      </c>
      <c r="ACW595" s="67" t="s">
        <v>202</v>
      </c>
      <c r="ACX595" s="67" t="s">
        <v>202</v>
      </c>
      <c r="ACY595" s="67" t="s">
        <v>202</v>
      </c>
      <c r="ACZ595" s="67" t="s">
        <v>202</v>
      </c>
      <c r="ADA595" s="67" t="s">
        <v>202</v>
      </c>
      <c r="ADB595" s="67" t="s">
        <v>202</v>
      </c>
      <c r="ADC595" s="47">
        <v>10046200</v>
      </c>
      <c r="ADD595" s="47">
        <v>10280800</v>
      </c>
      <c r="ADE595" s="47">
        <v>10848600</v>
      </c>
      <c r="ADF595" s="47">
        <v>4437142.74</v>
      </c>
      <c r="ADG595" s="47">
        <v>4156848</v>
      </c>
      <c r="ADH595" s="47">
        <v>4009085</v>
      </c>
      <c r="ADI595" s="67" t="s">
        <v>202</v>
      </c>
      <c r="ADJ595" s="67" t="s">
        <v>202</v>
      </c>
      <c r="ADK595" s="67" t="s">
        <v>202</v>
      </c>
      <c r="ADL595" s="67" t="s">
        <v>202</v>
      </c>
      <c r="ADM595" s="67" t="s">
        <v>202</v>
      </c>
      <c r="ADN595" s="67" t="s">
        <v>202</v>
      </c>
      <c r="ADO595" s="67" t="s">
        <v>202</v>
      </c>
      <c r="ADP595" s="67" t="s">
        <v>202</v>
      </c>
      <c r="ADQ595" s="67" t="s">
        <v>202</v>
      </c>
      <c r="ADR595" s="67" t="s">
        <v>202</v>
      </c>
      <c r="ADS595" s="67" t="s">
        <v>202</v>
      </c>
      <c r="ADT595" s="67" t="s">
        <v>202</v>
      </c>
      <c r="ADU595" s="67" t="s">
        <v>202</v>
      </c>
      <c r="ADV595" s="67" t="s">
        <v>202</v>
      </c>
      <c r="ADW595" s="67" t="s">
        <v>202</v>
      </c>
      <c r="ADX595" s="47">
        <f>25675900+1000000+1084049.15</f>
        <v>27759949.149999999</v>
      </c>
      <c r="ADY595" s="47">
        <f>27407100+6676300</f>
        <v>34083400</v>
      </c>
      <c r="ADZ595" s="47">
        <f>29013400+7167400</f>
        <v>36180800</v>
      </c>
      <c r="AEA595" s="47">
        <f>10803376.44+1150827.51</f>
        <v>11954203.949999999</v>
      </c>
      <c r="AEB595" s="47">
        <f>10163137+2275381</f>
        <v>12438518</v>
      </c>
      <c r="AEC595" s="47">
        <f>9724354+2197244</f>
        <v>11921598</v>
      </c>
      <c r="AED595" s="67" t="s">
        <v>202</v>
      </c>
      <c r="AEE595" s="67" t="s">
        <v>202</v>
      </c>
      <c r="AEF595" s="67" t="s">
        <v>202</v>
      </c>
      <c r="AEG595" s="67" t="s">
        <v>202</v>
      </c>
      <c r="AEH595" s="67" t="s">
        <v>202</v>
      </c>
      <c r="AEI595" s="67" t="s">
        <v>202</v>
      </c>
      <c r="AEJ595" s="67" t="s">
        <v>202</v>
      </c>
      <c r="AEK595" s="67" t="s">
        <v>202</v>
      </c>
      <c r="AEL595" s="67" t="s">
        <v>202</v>
      </c>
      <c r="AEM595" s="67" t="s">
        <v>202</v>
      </c>
      <c r="AEN595" s="67" t="s">
        <v>202</v>
      </c>
      <c r="AEO595" s="67" t="s">
        <v>202</v>
      </c>
      <c r="AEP595" s="67" t="s">
        <v>202</v>
      </c>
      <c r="AEQ595" s="67" t="s">
        <v>202</v>
      </c>
      <c r="AER595" s="67" t="s">
        <v>202</v>
      </c>
      <c r="AES595" s="47">
        <v>13865200</v>
      </c>
      <c r="AET595" s="47">
        <v>14029200</v>
      </c>
      <c r="AEU595" s="47">
        <v>14805900</v>
      </c>
      <c r="AEV595" s="47">
        <f>4921625.66+53300</f>
        <v>4974925.66</v>
      </c>
      <c r="AEW595" s="47">
        <v>4535040</v>
      </c>
      <c r="AEX595" s="47">
        <v>4380183</v>
      </c>
      <c r="AEY595" s="67" t="s">
        <v>202</v>
      </c>
      <c r="AEZ595" s="67" t="s">
        <v>202</v>
      </c>
      <c r="AFA595" s="67" t="s">
        <v>202</v>
      </c>
      <c r="AFB595" s="67" t="s">
        <v>202</v>
      </c>
      <c r="AFC595" s="67" t="s">
        <v>202</v>
      </c>
      <c r="AFD595" s="67" t="s">
        <v>202</v>
      </c>
      <c r="AFE595" s="67" t="s">
        <v>202</v>
      </c>
      <c r="AFF595" s="67" t="s">
        <v>202</v>
      </c>
      <c r="AFG595" s="67" t="s">
        <v>202</v>
      </c>
      <c r="AFH595" s="67" t="s">
        <v>202</v>
      </c>
      <c r="AFI595" s="67" t="s">
        <v>202</v>
      </c>
      <c r="AFJ595" s="67" t="s">
        <v>202</v>
      </c>
      <c r="AFK595" s="67" t="s">
        <v>202</v>
      </c>
      <c r="AFL595" s="67" t="s">
        <v>202</v>
      </c>
      <c r="AFM595" s="67" t="s">
        <v>202</v>
      </c>
      <c r="AFN595" s="47">
        <v>7021500</v>
      </c>
      <c r="AFO595" s="47">
        <v>7339400</v>
      </c>
      <c r="AFP595" s="47">
        <v>7797400</v>
      </c>
      <c r="AFQ595" s="47">
        <f>3616115.47+119400</f>
        <v>3735515.47</v>
      </c>
      <c r="AFR595" s="47">
        <v>3423610</v>
      </c>
      <c r="AFS595" s="47">
        <v>3296764</v>
      </c>
      <c r="AFT595" s="67" t="s">
        <v>202</v>
      </c>
      <c r="AFU595" s="67" t="s">
        <v>202</v>
      </c>
      <c r="AFV595" s="67" t="s">
        <v>202</v>
      </c>
      <c r="AFW595" s="67" t="s">
        <v>202</v>
      </c>
      <c r="AFX595" s="67" t="s">
        <v>202</v>
      </c>
      <c r="AFY595" s="67" t="s">
        <v>202</v>
      </c>
      <c r="AFZ595" s="67" t="s">
        <v>202</v>
      </c>
      <c r="AGA595" s="67" t="s">
        <v>202</v>
      </c>
      <c r="AGB595" s="67" t="s">
        <v>202</v>
      </c>
      <c r="AGC595" s="67" t="s">
        <v>202</v>
      </c>
      <c r="AGD595" s="67" t="s">
        <v>202</v>
      </c>
      <c r="AGE595" s="67" t="s">
        <v>202</v>
      </c>
      <c r="AGF595" s="67" t="s">
        <v>202</v>
      </c>
      <c r="AGG595" s="67" t="s">
        <v>202</v>
      </c>
      <c r="AGH595" s="67" t="s">
        <v>202</v>
      </c>
      <c r="AGI595" s="47">
        <v>11274500</v>
      </c>
      <c r="AGJ595" s="47">
        <v>11921400</v>
      </c>
      <c r="AGK595" s="47">
        <v>12564800</v>
      </c>
      <c r="AGL595" s="47">
        <v>6161442.5300000003</v>
      </c>
      <c r="AGM595" s="47">
        <v>5695371</v>
      </c>
      <c r="AGN595" s="47">
        <v>5480884</v>
      </c>
      <c r="AGO595" s="67" t="s">
        <v>202</v>
      </c>
      <c r="AGP595" s="67" t="s">
        <v>202</v>
      </c>
      <c r="AGQ595" s="67" t="s">
        <v>202</v>
      </c>
      <c r="AGR595" s="67" t="s">
        <v>202</v>
      </c>
      <c r="AGS595" s="67" t="s">
        <v>202</v>
      </c>
      <c r="AGT595" s="67" t="s">
        <v>202</v>
      </c>
      <c r="AGU595" s="67" t="s">
        <v>202</v>
      </c>
      <c r="AGV595" s="67" t="s">
        <v>202</v>
      </c>
      <c r="AGW595" s="67" t="s">
        <v>202</v>
      </c>
      <c r="AGX595" s="67" t="s">
        <v>202</v>
      </c>
      <c r="AGY595" s="67" t="s">
        <v>202</v>
      </c>
      <c r="AGZ595" s="67" t="s">
        <v>202</v>
      </c>
      <c r="AHA595" s="67" t="s">
        <v>202</v>
      </c>
      <c r="AHB595" s="67" t="s">
        <v>202</v>
      </c>
      <c r="AHC595" s="67" t="s">
        <v>202</v>
      </c>
      <c r="AHD595" s="47">
        <v>3509100</v>
      </c>
      <c r="AHE595" s="47">
        <v>3712200</v>
      </c>
      <c r="AHF595" s="47">
        <v>3918400</v>
      </c>
      <c r="AHG595" s="47">
        <v>3042741.23</v>
      </c>
      <c r="AHH595" s="47">
        <v>2849037</v>
      </c>
      <c r="AHI595" s="47">
        <v>2743815</v>
      </c>
      <c r="AHJ595" s="67" t="s">
        <v>202</v>
      </c>
      <c r="AHK595" s="67" t="s">
        <v>202</v>
      </c>
      <c r="AHL595" s="67" t="s">
        <v>202</v>
      </c>
      <c r="AHM595" s="67" t="s">
        <v>202</v>
      </c>
      <c r="AHN595" s="67" t="s">
        <v>202</v>
      </c>
      <c r="AHO595" s="67" t="s">
        <v>202</v>
      </c>
      <c r="AHP595" s="67" t="s">
        <v>202</v>
      </c>
      <c r="AHQ595" s="67" t="s">
        <v>202</v>
      </c>
      <c r="AHR595" s="67" t="s">
        <v>202</v>
      </c>
      <c r="AHS595" s="67" t="s">
        <v>202</v>
      </c>
      <c r="AHT595" s="67" t="s">
        <v>202</v>
      </c>
      <c r="AHU595" s="67" t="s">
        <v>202</v>
      </c>
      <c r="AHV595" s="67" t="s">
        <v>202</v>
      </c>
      <c r="AHW595" s="67" t="s">
        <v>202</v>
      </c>
      <c r="AHX595" s="67" t="s">
        <v>202</v>
      </c>
      <c r="AHY595" s="47">
        <v>8440100</v>
      </c>
      <c r="AHZ595" s="47">
        <v>8762100</v>
      </c>
      <c r="AIA595" s="47">
        <v>9300600</v>
      </c>
      <c r="AIB595" s="47">
        <f>4351251.36+176100</f>
        <v>4527351.3600000003</v>
      </c>
      <c r="AIC595" s="47">
        <v>4093216</v>
      </c>
      <c r="AID595" s="47">
        <v>3931909</v>
      </c>
      <c r="AIE595" s="67" t="s">
        <v>202</v>
      </c>
      <c r="AIF595" s="67" t="s">
        <v>202</v>
      </c>
      <c r="AIG595" s="67" t="s">
        <v>202</v>
      </c>
      <c r="AIH595" s="67" t="s">
        <v>202</v>
      </c>
      <c r="AII595" s="67" t="s">
        <v>202</v>
      </c>
      <c r="AIJ595" s="67" t="s">
        <v>202</v>
      </c>
      <c r="AIK595" s="67" t="s">
        <v>202</v>
      </c>
      <c r="AIL595" s="67" t="s">
        <v>202</v>
      </c>
      <c r="AIM595" s="67" t="s">
        <v>202</v>
      </c>
      <c r="AIN595" s="67" t="s">
        <v>202</v>
      </c>
      <c r="AIO595" s="67" t="s">
        <v>202</v>
      </c>
      <c r="AIP595" s="67" t="s">
        <v>202</v>
      </c>
      <c r="AIQ595" s="67" t="s">
        <v>202</v>
      </c>
      <c r="AIR595" s="67" t="s">
        <v>202</v>
      </c>
      <c r="AIS595" s="67" t="s">
        <v>202</v>
      </c>
      <c r="AIT595" s="47">
        <v>0</v>
      </c>
      <c r="AIU595" s="47">
        <f>7551200-7551200</f>
        <v>0</v>
      </c>
      <c r="AIV595" s="47">
        <f>7551200-7551200</f>
        <v>0</v>
      </c>
      <c r="AIW595" s="47">
        <v>0</v>
      </c>
      <c r="AIX595" s="47">
        <f>4341717-4341717</f>
        <v>0</v>
      </c>
      <c r="AIY595" s="47">
        <f>4341717-4341717</f>
        <v>0</v>
      </c>
      <c r="AIZ595" s="67" t="s">
        <v>202</v>
      </c>
      <c r="AJA595" s="67" t="s">
        <v>202</v>
      </c>
      <c r="AJB595" s="67" t="s">
        <v>202</v>
      </c>
      <c r="AJC595" s="67" t="s">
        <v>202</v>
      </c>
      <c r="AJD595" s="67" t="s">
        <v>202</v>
      </c>
      <c r="AJE595" s="67" t="s">
        <v>202</v>
      </c>
      <c r="AJF595" s="67" t="s">
        <v>202</v>
      </c>
      <c r="AJG595" s="67" t="s">
        <v>202</v>
      </c>
      <c r="AJH595" s="67" t="s">
        <v>202</v>
      </c>
      <c r="AJI595" s="67" t="s">
        <v>202</v>
      </c>
      <c r="AJJ595" s="67" t="s">
        <v>202</v>
      </c>
      <c r="AJK595" s="67" t="s">
        <v>202</v>
      </c>
      <c r="AJL595" s="67" t="s">
        <v>202</v>
      </c>
      <c r="AJM595" s="67" t="s">
        <v>202</v>
      </c>
      <c r="AJN595" s="67" t="s">
        <v>202</v>
      </c>
      <c r="AJO595" s="47">
        <f>12042200+300000</f>
        <v>12342200</v>
      </c>
      <c r="AJP595" s="47">
        <v>12096500</v>
      </c>
      <c r="AJQ595" s="47">
        <v>12762800</v>
      </c>
      <c r="AJR595" s="47">
        <f>6037173.11+60800</f>
        <v>6097973.1100000003</v>
      </c>
      <c r="AJS595" s="47">
        <v>5503539</v>
      </c>
      <c r="AJT595" s="47">
        <v>5304563</v>
      </c>
      <c r="AJU595" s="67" t="s">
        <v>202</v>
      </c>
      <c r="AJV595" s="67" t="s">
        <v>202</v>
      </c>
      <c r="AJW595" s="67" t="s">
        <v>202</v>
      </c>
      <c r="AJX595" s="67" t="s">
        <v>202</v>
      </c>
      <c r="AJY595" s="67" t="s">
        <v>202</v>
      </c>
      <c r="AJZ595" s="67" t="s">
        <v>202</v>
      </c>
      <c r="AKA595" s="67" t="s">
        <v>202</v>
      </c>
      <c r="AKB595" s="67" t="s">
        <v>202</v>
      </c>
      <c r="AKC595" s="67" t="s">
        <v>202</v>
      </c>
      <c r="AKD595" s="67" t="s">
        <v>202</v>
      </c>
      <c r="AKE595" s="67" t="s">
        <v>202</v>
      </c>
      <c r="AKF595" s="67" t="s">
        <v>202</v>
      </c>
      <c r="AKG595" s="67" t="s">
        <v>202</v>
      </c>
      <c r="AKH595" s="67" t="s">
        <v>202</v>
      </c>
      <c r="AKI595" s="67" t="s">
        <v>202</v>
      </c>
      <c r="AKJ595" s="47">
        <v>8326200</v>
      </c>
      <c r="AKK595" s="47">
        <v>8729200</v>
      </c>
      <c r="AKL595" s="47">
        <v>9247300</v>
      </c>
      <c r="AKM595" s="47">
        <f>4359894.37+41600</f>
        <v>4401494.37</v>
      </c>
      <c r="AKN595" s="47">
        <v>4039447</v>
      </c>
      <c r="AKO595" s="47">
        <v>3900395</v>
      </c>
      <c r="AKP595" s="67" t="s">
        <v>202</v>
      </c>
      <c r="AKQ595" s="67" t="s">
        <v>202</v>
      </c>
      <c r="AKR595" s="67" t="s">
        <v>202</v>
      </c>
      <c r="AKS595" s="67" t="s">
        <v>202</v>
      </c>
      <c r="AKT595" s="67" t="s">
        <v>202</v>
      </c>
      <c r="AKU595" s="67" t="s">
        <v>202</v>
      </c>
      <c r="AKV595" s="67" t="s">
        <v>202</v>
      </c>
      <c r="AKW595" s="67" t="s">
        <v>202</v>
      </c>
      <c r="AKX595" s="67" t="s">
        <v>202</v>
      </c>
      <c r="AKY595" s="67" t="s">
        <v>202</v>
      </c>
      <c r="AKZ595" s="67" t="s">
        <v>202</v>
      </c>
      <c r="ALA595" s="67" t="s">
        <v>202</v>
      </c>
      <c r="ALB595" s="67" t="s">
        <v>202</v>
      </c>
      <c r="ALC595" s="67" t="s">
        <v>202</v>
      </c>
      <c r="ALD595" s="67" t="s">
        <v>202</v>
      </c>
      <c r="ALE595" s="47">
        <v>8928100</v>
      </c>
      <c r="ALF595" s="47">
        <v>9093600</v>
      </c>
      <c r="ALG595" s="47">
        <v>9607400</v>
      </c>
      <c r="ALH595" s="47">
        <f>4646113.53+251000</f>
        <v>4897113.53</v>
      </c>
      <c r="ALI595" s="47">
        <v>4357580</v>
      </c>
      <c r="ALJ595" s="47">
        <v>4158927</v>
      </c>
      <c r="ALK595" s="67" t="s">
        <v>202</v>
      </c>
      <c r="ALL595" s="67" t="s">
        <v>202</v>
      </c>
      <c r="ALM595" s="67" t="s">
        <v>202</v>
      </c>
      <c r="ALN595" s="67" t="s">
        <v>202</v>
      </c>
      <c r="ALO595" s="67" t="s">
        <v>202</v>
      </c>
      <c r="ALP595" s="67" t="s">
        <v>202</v>
      </c>
      <c r="ALQ595" s="67" t="s">
        <v>202</v>
      </c>
      <c r="ALR595" s="67" t="s">
        <v>202</v>
      </c>
      <c r="ALS595" s="67" t="s">
        <v>202</v>
      </c>
      <c r="ALT595" s="67" t="s">
        <v>202</v>
      </c>
      <c r="ALU595" s="67" t="s">
        <v>202</v>
      </c>
      <c r="ALV595" s="67" t="s">
        <v>202</v>
      </c>
      <c r="ALW595" s="67" t="s">
        <v>202</v>
      </c>
      <c r="ALX595" s="67" t="s">
        <v>202</v>
      </c>
      <c r="ALY595" s="67" t="s">
        <v>202</v>
      </c>
      <c r="ALZ595" s="47">
        <f>7439700+1067100</f>
        <v>8506800</v>
      </c>
      <c r="AMA595" s="47">
        <v>8057400</v>
      </c>
      <c r="AMB595" s="47">
        <v>8572300</v>
      </c>
      <c r="AMC595" s="47">
        <f>4558723.77+269100</f>
        <v>4827823.7699999996</v>
      </c>
      <c r="AMD595" s="47">
        <v>4238311</v>
      </c>
      <c r="AME595" s="47">
        <v>4045696</v>
      </c>
      <c r="AMF595" s="67" t="s">
        <v>202</v>
      </c>
      <c r="AMG595" s="67" t="s">
        <v>202</v>
      </c>
      <c r="AMH595" s="67" t="s">
        <v>202</v>
      </c>
      <c r="AMI595" s="67" t="s">
        <v>202</v>
      </c>
      <c r="AMJ595" s="67" t="s">
        <v>202</v>
      </c>
      <c r="AMK595" s="67" t="s">
        <v>202</v>
      </c>
      <c r="AML595" s="67" t="s">
        <v>202</v>
      </c>
      <c r="AMM595" s="67" t="s">
        <v>202</v>
      </c>
      <c r="AMN595" s="67" t="s">
        <v>202</v>
      </c>
      <c r="AMO595" s="67" t="s">
        <v>202</v>
      </c>
      <c r="AMP595" s="67" t="s">
        <v>202</v>
      </c>
      <c r="AMQ595" s="67" t="s">
        <v>202</v>
      </c>
      <c r="AMR595" s="67" t="s">
        <v>202</v>
      </c>
      <c r="AMS595" s="67" t="s">
        <v>202</v>
      </c>
      <c r="AMT595" s="67" t="s">
        <v>202</v>
      </c>
      <c r="AMU595" s="47">
        <v>19338900</v>
      </c>
      <c r="AMV595" s="47">
        <v>21265900</v>
      </c>
      <c r="AMW595" s="47">
        <v>22598300</v>
      </c>
      <c r="AMX595" s="47">
        <v>9202498.7899999991</v>
      </c>
      <c r="AMY595" s="47">
        <v>8767300</v>
      </c>
      <c r="AMZ595" s="47">
        <v>8381751</v>
      </c>
      <c r="ANA595" s="67" t="s">
        <v>202</v>
      </c>
      <c r="ANB595" s="67" t="s">
        <v>202</v>
      </c>
      <c r="ANC595" s="67" t="s">
        <v>202</v>
      </c>
      <c r="AND595" s="67" t="s">
        <v>202</v>
      </c>
      <c r="ANE595" s="67" t="s">
        <v>202</v>
      </c>
      <c r="ANF595" s="67" t="s">
        <v>202</v>
      </c>
      <c r="ANG595" s="67" t="s">
        <v>202</v>
      </c>
      <c r="ANH595" s="67" t="s">
        <v>202</v>
      </c>
      <c r="ANI595" s="67" t="s">
        <v>202</v>
      </c>
      <c r="ANJ595" s="67" t="s">
        <v>202</v>
      </c>
      <c r="ANK595" s="67" t="s">
        <v>202</v>
      </c>
      <c r="ANL595" s="67" t="s">
        <v>202</v>
      </c>
      <c r="ANM595" s="67" t="s">
        <v>202</v>
      </c>
      <c r="ANN595" s="67" t="s">
        <v>202</v>
      </c>
      <c r="ANO595" s="67" t="s">
        <v>202</v>
      </c>
      <c r="ANP595" s="47">
        <f>4047700+468700</f>
        <v>4516400</v>
      </c>
      <c r="ANQ595" s="47">
        <v>2765600</v>
      </c>
      <c r="ANR595" s="47">
        <v>2998400</v>
      </c>
      <c r="ANS595" s="47">
        <f>3111008.05+74800+243400</f>
        <v>3429208.05</v>
      </c>
      <c r="ANT595" s="47">
        <v>2883443</v>
      </c>
      <c r="ANU595" s="47">
        <v>2821087</v>
      </c>
      <c r="ANV595" s="67" t="s">
        <v>202</v>
      </c>
      <c r="ANW595" s="67" t="s">
        <v>202</v>
      </c>
      <c r="ANX595" s="67" t="s">
        <v>202</v>
      </c>
      <c r="ANY595" s="67" t="s">
        <v>202</v>
      </c>
      <c r="ANZ595" s="67" t="s">
        <v>202</v>
      </c>
      <c r="AOA595" s="67" t="s">
        <v>202</v>
      </c>
      <c r="AOB595" s="67" t="s">
        <v>202</v>
      </c>
      <c r="AOC595" s="67" t="s">
        <v>202</v>
      </c>
      <c r="AOD595" s="67" t="s">
        <v>202</v>
      </c>
      <c r="AOE595" s="67" t="s">
        <v>202</v>
      </c>
      <c r="AOF595" s="67" t="s">
        <v>202</v>
      </c>
      <c r="AOG595" s="67" t="s">
        <v>202</v>
      </c>
      <c r="AOH595" s="67" t="s">
        <v>202</v>
      </c>
      <c r="AOI595" s="67" t="s">
        <v>202</v>
      </c>
      <c r="AOJ595" s="67" t="s">
        <v>202</v>
      </c>
      <c r="AOK595" s="47">
        <f>18067500+300000</f>
        <v>18367500</v>
      </c>
      <c r="AOL595" s="47">
        <v>18121800</v>
      </c>
      <c r="AOM595" s="47">
        <v>19348200</v>
      </c>
      <c r="AON595" s="47">
        <f>8249174.14-716600</f>
        <v>7532574.1399999997</v>
      </c>
      <c r="AOO595" s="47">
        <v>7822495</v>
      </c>
      <c r="AOP595" s="47">
        <v>7491886</v>
      </c>
      <c r="AOQ595" s="67" t="s">
        <v>202</v>
      </c>
      <c r="AOR595" s="67" t="s">
        <v>202</v>
      </c>
      <c r="AOS595" s="67" t="s">
        <v>202</v>
      </c>
      <c r="AOT595" s="67" t="s">
        <v>202</v>
      </c>
      <c r="AOU595" s="67" t="s">
        <v>202</v>
      </c>
      <c r="AOV595" s="67" t="s">
        <v>202</v>
      </c>
      <c r="AOW595" s="67" t="s">
        <v>202</v>
      </c>
      <c r="AOX595" s="67" t="s">
        <v>202</v>
      </c>
      <c r="AOY595" s="67" t="s">
        <v>202</v>
      </c>
      <c r="AOZ595" s="67" t="s">
        <v>202</v>
      </c>
      <c r="APA595" s="67" t="s">
        <v>202</v>
      </c>
      <c r="APB595" s="67" t="s">
        <v>202</v>
      </c>
      <c r="APC595" s="67" t="s">
        <v>202</v>
      </c>
      <c r="APD595" s="67" t="s">
        <v>202</v>
      </c>
      <c r="APE595" s="67" t="s">
        <v>202</v>
      </c>
      <c r="APF595" s="47">
        <v>15593300</v>
      </c>
      <c r="APG595" s="47">
        <v>17084800</v>
      </c>
      <c r="APH595" s="47">
        <v>18133700</v>
      </c>
      <c r="API595" s="47">
        <v>9556071.7200000007</v>
      </c>
      <c r="APJ595" s="47">
        <v>8763682</v>
      </c>
      <c r="APK595" s="47">
        <v>8327330</v>
      </c>
      <c r="APL595" s="67" t="s">
        <v>202</v>
      </c>
      <c r="APM595" s="67" t="s">
        <v>202</v>
      </c>
      <c r="APN595" s="67" t="s">
        <v>202</v>
      </c>
      <c r="APO595" s="67" t="s">
        <v>202</v>
      </c>
      <c r="APP595" s="67" t="s">
        <v>202</v>
      </c>
      <c r="APQ595" s="67" t="s">
        <v>202</v>
      </c>
      <c r="APR595" s="67" t="s">
        <v>202</v>
      </c>
      <c r="APS595" s="67" t="s">
        <v>202</v>
      </c>
      <c r="APT595" s="67" t="s">
        <v>202</v>
      </c>
      <c r="APU595" s="67" t="s">
        <v>202</v>
      </c>
      <c r="APV595" s="67" t="s">
        <v>202</v>
      </c>
      <c r="APW595" s="67" t="s">
        <v>202</v>
      </c>
      <c r="APX595" s="67" t="s">
        <v>202</v>
      </c>
      <c r="APY595" s="67" t="s">
        <v>202</v>
      </c>
      <c r="APZ595" s="67" t="s">
        <v>202</v>
      </c>
      <c r="AQA595" s="47">
        <v>8466700</v>
      </c>
      <c r="AQB595" s="47">
        <v>9221300</v>
      </c>
      <c r="AQC595" s="47">
        <v>9739700</v>
      </c>
      <c r="AQD595" s="47">
        <v>4688231.49</v>
      </c>
      <c r="AQE595" s="47">
        <v>4360655</v>
      </c>
      <c r="AQF595" s="47">
        <v>4177206</v>
      </c>
      <c r="AQG595" s="67" t="s">
        <v>202</v>
      </c>
      <c r="AQH595" s="67" t="s">
        <v>202</v>
      </c>
      <c r="AQI595" s="67" t="s">
        <v>202</v>
      </c>
      <c r="AQJ595" s="67" t="s">
        <v>202</v>
      </c>
      <c r="AQK595" s="67" t="s">
        <v>202</v>
      </c>
      <c r="AQL595" s="67" t="s">
        <v>202</v>
      </c>
      <c r="AQM595" s="67" t="s">
        <v>202</v>
      </c>
      <c r="AQN595" s="67" t="s">
        <v>202</v>
      </c>
      <c r="AQO595" s="67" t="s">
        <v>202</v>
      </c>
      <c r="AQP595" s="67" t="s">
        <v>202</v>
      </c>
      <c r="AQQ595" s="67" t="s">
        <v>202</v>
      </c>
      <c r="AQR595" s="67" t="s">
        <v>202</v>
      </c>
      <c r="AQS595" s="67" t="s">
        <v>202</v>
      </c>
      <c r="AQT595" s="67" t="s">
        <v>202</v>
      </c>
      <c r="AQU595" s="67" t="s">
        <v>202</v>
      </c>
      <c r="AQV595" s="47">
        <v>17464000</v>
      </c>
      <c r="AQW595" s="47">
        <v>18440300</v>
      </c>
      <c r="AQX595" s="47">
        <v>19659200</v>
      </c>
      <c r="AQY595" s="47">
        <f>7650415.67-491000</f>
        <v>7159415.6699999999</v>
      </c>
      <c r="AQZ595" s="47">
        <v>7183835</v>
      </c>
      <c r="ARA595" s="47">
        <v>6935986</v>
      </c>
      <c r="ARB595" s="67" t="s">
        <v>202</v>
      </c>
      <c r="ARC595" s="67" t="s">
        <v>202</v>
      </c>
      <c r="ARD595" s="67" t="s">
        <v>202</v>
      </c>
      <c r="ARE595" s="67" t="s">
        <v>202</v>
      </c>
      <c r="ARF595" s="67" t="s">
        <v>202</v>
      </c>
      <c r="ARG595" s="67" t="s">
        <v>202</v>
      </c>
      <c r="ARH595" s="67" t="s">
        <v>202</v>
      </c>
      <c r="ARI595" s="67" t="s">
        <v>202</v>
      </c>
      <c r="ARJ595" s="67" t="s">
        <v>202</v>
      </c>
      <c r="ARK595" s="67" t="s">
        <v>202</v>
      </c>
      <c r="ARL595" s="67" t="s">
        <v>202</v>
      </c>
      <c r="ARM595" s="67" t="s">
        <v>202</v>
      </c>
      <c r="ARN595" s="67" t="s">
        <v>202</v>
      </c>
      <c r="ARO595" s="67" t="s">
        <v>202</v>
      </c>
      <c r="ARP595" s="67" t="s">
        <v>202</v>
      </c>
      <c r="ARQ595" s="47">
        <f>7577300+830300</f>
        <v>8407600</v>
      </c>
      <c r="ARR595" s="47">
        <v>9821700</v>
      </c>
      <c r="ARS595" s="47">
        <v>10348700</v>
      </c>
      <c r="ART595" s="47">
        <f>4296526.18+180200</f>
        <v>4476726.18</v>
      </c>
      <c r="ARU595" s="47">
        <v>4111660</v>
      </c>
      <c r="ARV595" s="47">
        <v>3918460</v>
      </c>
      <c r="ARW595" s="67" t="s">
        <v>202</v>
      </c>
      <c r="ARX595" s="67" t="s">
        <v>202</v>
      </c>
      <c r="ARY595" s="67" t="s">
        <v>202</v>
      </c>
      <c r="ARZ595" s="67" t="s">
        <v>202</v>
      </c>
      <c r="ASA595" s="67" t="s">
        <v>202</v>
      </c>
      <c r="ASB595" s="67" t="s">
        <v>202</v>
      </c>
      <c r="ASC595" s="67" t="s">
        <v>202</v>
      </c>
      <c r="ASD595" s="67" t="s">
        <v>202</v>
      </c>
      <c r="ASE595" s="67" t="s">
        <v>202</v>
      </c>
      <c r="ASF595" s="67" t="s">
        <v>202</v>
      </c>
      <c r="ASG595" s="67" t="s">
        <v>202</v>
      </c>
      <c r="ASH595" s="67" t="s">
        <v>202</v>
      </c>
      <c r="ASI595" s="67" t="s">
        <v>202</v>
      </c>
      <c r="ASJ595" s="67" t="s">
        <v>202</v>
      </c>
      <c r="ASK595" s="67" t="s">
        <v>202</v>
      </c>
      <c r="ASL595" s="47">
        <v>17937400</v>
      </c>
      <c r="ASM595" s="47">
        <v>18416000</v>
      </c>
      <c r="ASN595" s="47">
        <v>19459100</v>
      </c>
      <c r="ASO595" s="47">
        <f>9223849.83-1064400</f>
        <v>8159449.8300000001</v>
      </c>
      <c r="ASP595" s="47">
        <v>8670634</v>
      </c>
      <c r="ASQ595" s="47">
        <v>8207989</v>
      </c>
      <c r="ASR595" s="67" t="s">
        <v>202</v>
      </c>
      <c r="ASS595" s="67" t="s">
        <v>202</v>
      </c>
      <c r="AST595" s="67" t="s">
        <v>202</v>
      </c>
      <c r="ASU595" s="67" t="s">
        <v>202</v>
      </c>
      <c r="ASV595" s="67" t="s">
        <v>202</v>
      </c>
      <c r="ASW595" s="67" t="s">
        <v>202</v>
      </c>
      <c r="ASX595" s="67" t="s">
        <v>202</v>
      </c>
      <c r="ASY595" s="67" t="s">
        <v>202</v>
      </c>
      <c r="ASZ595" s="67" t="s">
        <v>202</v>
      </c>
      <c r="ATA595" s="67" t="s">
        <v>202</v>
      </c>
      <c r="ATB595" s="67" t="s">
        <v>202</v>
      </c>
      <c r="ATC595" s="67" t="s">
        <v>202</v>
      </c>
      <c r="ATD595" s="67" t="s">
        <v>202</v>
      </c>
      <c r="ATE595" s="67" t="s">
        <v>202</v>
      </c>
      <c r="ATF595" s="67" t="s">
        <v>202</v>
      </c>
      <c r="ATG595" s="47">
        <v>18468800</v>
      </c>
      <c r="ATH595" s="47">
        <v>19288500</v>
      </c>
      <c r="ATI595" s="47">
        <v>20425600</v>
      </c>
      <c r="ATJ595" s="47">
        <f>7623732.91+485200</f>
        <v>8108932.9100000001</v>
      </c>
      <c r="ATK595" s="47">
        <v>7211404</v>
      </c>
      <c r="ATL595" s="47">
        <v>6885110</v>
      </c>
      <c r="ATM595" s="67" t="s">
        <v>202</v>
      </c>
      <c r="ATN595" s="67" t="s">
        <v>202</v>
      </c>
      <c r="ATO595" s="67" t="s">
        <v>202</v>
      </c>
      <c r="ATP595" s="67" t="s">
        <v>202</v>
      </c>
      <c r="ATQ595" s="67" t="s">
        <v>202</v>
      </c>
      <c r="ATR595" s="67" t="s">
        <v>202</v>
      </c>
      <c r="ATS595" s="67" t="s">
        <v>202</v>
      </c>
      <c r="ATT595" s="67" t="s">
        <v>202</v>
      </c>
      <c r="ATU595" s="67" t="s">
        <v>202</v>
      </c>
      <c r="ATV595" s="67" t="s">
        <v>202</v>
      </c>
      <c r="ATW595" s="67" t="s">
        <v>202</v>
      </c>
      <c r="ATX595" s="67" t="s">
        <v>202</v>
      </c>
      <c r="ATY595" s="67" t="s">
        <v>202</v>
      </c>
      <c r="ATZ595" s="67" t="s">
        <v>202</v>
      </c>
      <c r="AUA595" s="67" t="s">
        <v>202</v>
      </c>
      <c r="AUB595" s="47">
        <v>29348400</v>
      </c>
      <c r="AUC595" s="47">
        <v>31452100</v>
      </c>
      <c r="AUD595" s="47">
        <v>33282100</v>
      </c>
      <c r="AUE595" s="47">
        <f>14540250.06-804800</f>
        <v>13735450.060000001</v>
      </c>
      <c r="AUF595" s="47">
        <v>13462567</v>
      </c>
      <c r="AUG595" s="47">
        <v>12740849</v>
      </c>
      <c r="AUH595" s="67" t="s">
        <v>202</v>
      </c>
      <c r="AUI595" s="67" t="s">
        <v>202</v>
      </c>
      <c r="AUJ595" s="67" t="s">
        <v>202</v>
      </c>
      <c r="AUK595" s="67" t="s">
        <v>202</v>
      </c>
      <c r="AUL595" s="67" t="s">
        <v>202</v>
      </c>
      <c r="AUM595" s="67" t="s">
        <v>202</v>
      </c>
      <c r="AUN595" s="67" t="s">
        <v>202</v>
      </c>
      <c r="AUO595" s="67" t="s">
        <v>202</v>
      </c>
      <c r="AUP595" s="67" t="s">
        <v>202</v>
      </c>
      <c r="AUQ595" s="67" t="s">
        <v>202</v>
      </c>
      <c r="AUR595" s="67" t="s">
        <v>202</v>
      </c>
      <c r="AUS595" s="67" t="s">
        <v>202</v>
      </c>
      <c r="AUT595" s="67" t="s">
        <v>202</v>
      </c>
      <c r="AUU595" s="67" t="s">
        <v>202</v>
      </c>
      <c r="AUV595" s="67" t="s">
        <v>202</v>
      </c>
      <c r="AUW595" s="47">
        <v>20350000</v>
      </c>
      <c r="AUX595" s="47">
        <v>21360400</v>
      </c>
      <c r="AUY595" s="47">
        <v>22594100</v>
      </c>
      <c r="AUZ595" s="47">
        <f>9952973.04-614200</f>
        <v>9338773.0399999991</v>
      </c>
      <c r="AVA595" s="47">
        <v>9238366</v>
      </c>
      <c r="AVB595" s="47">
        <v>8835274</v>
      </c>
      <c r="AVC595" s="67" t="s">
        <v>202</v>
      </c>
      <c r="AVD595" s="67" t="s">
        <v>202</v>
      </c>
      <c r="AVE595" s="67" t="s">
        <v>202</v>
      </c>
      <c r="AVF595" s="67" t="s">
        <v>202</v>
      </c>
      <c r="AVG595" s="67" t="s">
        <v>202</v>
      </c>
      <c r="AVH595" s="67" t="s">
        <v>202</v>
      </c>
      <c r="AVI595" s="67" t="s">
        <v>202</v>
      </c>
      <c r="AVJ595" s="67" t="s">
        <v>202</v>
      </c>
      <c r="AVK595" s="67" t="s">
        <v>202</v>
      </c>
      <c r="AVL595" s="67" t="s">
        <v>202</v>
      </c>
      <c r="AVM595" s="67" t="s">
        <v>202</v>
      </c>
      <c r="AVN595" s="67" t="s">
        <v>202</v>
      </c>
      <c r="AVO595" s="67" t="s">
        <v>202</v>
      </c>
      <c r="AVP595" s="67" t="s">
        <v>202</v>
      </c>
      <c r="AVQ595" s="67" t="s">
        <v>202</v>
      </c>
      <c r="AVR595" s="70">
        <f t="shared" si="1884"/>
        <v>724358800</v>
      </c>
      <c r="AVS595" s="70">
        <f t="shared" si="1884"/>
        <v>750790900</v>
      </c>
      <c r="AVT595" s="70">
        <f t="shared" si="1884"/>
        <v>788971300</v>
      </c>
      <c r="AVU595" s="70">
        <f t="shared" si="1884"/>
        <v>363419582.58999997</v>
      </c>
      <c r="AVV595" s="70">
        <f t="shared" si="1884"/>
        <v>342617400</v>
      </c>
      <c r="AVW595" s="70">
        <f t="shared" si="1884"/>
        <v>333143500</v>
      </c>
    </row>
    <row r="597" spans="1:1271">
      <c r="C597" s="126" t="s">
        <v>63</v>
      </c>
      <c r="I597" s="126" t="s">
        <v>65</v>
      </c>
    </row>
    <row r="598" spans="1:1271">
      <c r="C598" s="126"/>
    </row>
    <row r="599" spans="1:1271">
      <c r="C599" s="126" t="s">
        <v>218</v>
      </c>
    </row>
  </sheetData>
  <mergeCells count="707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46:J346"/>
    <mergeCell ref="I347:J347"/>
    <mergeCell ref="I348:J348"/>
    <mergeCell ref="I349:J349"/>
    <mergeCell ref="I350:J350"/>
    <mergeCell ref="I351:J351"/>
    <mergeCell ref="I326:J326"/>
    <mergeCell ref="I341:J341"/>
    <mergeCell ref="I342:J342"/>
    <mergeCell ref="I343:J343"/>
    <mergeCell ref="I344:J344"/>
    <mergeCell ref="I345:J345"/>
    <mergeCell ref="I375:J375"/>
    <mergeCell ref="I376:J376"/>
    <mergeCell ref="I377:J377"/>
    <mergeCell ref="I378:J378"/>
    <mergeCell ref="I379:J379"/>
    <mergeCell ref="I380:J380"/>
    <mergeCell ref="I352:J352"/>
    <mergeCell ref="I353:J353"/>
    <mergeCell ref="E368:E381"/>
    <mergeCell ref="I368:J368"/>
    <mergeCell ref="I369:J369"/>
    <mergeCell ref="I370:J370"/>
    <mergeCell ref="I371:J371"/>
    <mergeCell ref="I372:J372"/>
    <mergeCell ref="I373:J373"/>
    <mergeCell ref="I374:J374"/>
    <mergeCell ref="I404:J404"/>
    <mergeCell ref="I405:J405"/>
    <mergeCell ref="I406:J406"/>
    <mergeCell ref="I407:J407"/>
    <mergeCell ref="E422:E435"/>
    <mergeCell ref="I476:J476"/>
    <mergeCell ref="E395:E408"/>
    <mergeCell ref="I395:J395"/>
    <mergeCell ref="I396:J396"/>
    <mergeCell ref="I397:J397"/>
    <mergeCell ref="I398:J398"/>
    <mergeCell ref="I399:J399"/>
    <mergeCell ref="I400:J400"/>
    <mergeCell ref="I401:J401"/>
    <mergeCell ref="I402:J402"/>
    <mergeCell ref="I403:J403"/>
    <mergeCell ref="I483:J483"/>
    <mergeCell ref="I484:J484"/>
    <mergeCell ref="I485:J485"/>
    <mergeCell ref="I486:J486"/>
    <mergeCell ref="I487:J487"/>
    <mergeCell ref="I488:J488"/>
    <mergeCell ref="I477:J477"/>
    <mergeCell ref="I478:J478"/>
    <mergeCell ref="I479:J479"/>
    <mergeCell ref="I480:J480"/>
    <mergeCell ref="I481:J481"/>
    <mergeCell ref="I482:J482"/>
    <mergeCell ref="I512:J512"/>
    <mergeCell ref="I513:J513"/>
    <mergeCell ref="I514:J514"/>
    <mergeCell ref="I515:J515"/>
    <mergeCell ref="A557:A558"/>
    <mergeCell ref="B557:B558"/>
    <mergeCell ref="C557:C558"/>
    <mergeCell ref="D557:E558"/>
    <mergeCell ref="F557:K557"/>
    <mergeCell ref="F558:H558"/>
    <mergeCell ref="E503:E516"/>
    <mergeCell ref="I503:J503"/>
    <mergeCell ref="I504:J504"/>
    <mergeCell ref="I505:J505"/>
    <mergeCell ref="I506:J506"/>
    <mergeCell ref="I507:J507"/>
    <mergeCell ref="I508:J508"/>
    <mergeCell ref="I509:J509"/>
    <mergeCell ref="I510:J510"/>
    <mergeCell ref="I511:J511"/>
    <mergeCell ref="EH557:FB557"/>
    <mergeCell ref="FC557:FW557"/>
    <mergeCell ref="FX557:GR557"/>
    <mergeCell ref="GS557:HM557"/>
    <mergeCell ref="HN557:IH557"/>
    <mergeCell ref="II557:JC557"/>
    <mergeCell ref="L557:AF557"/>
    <mergeCell ref="AG557:BA557"/>
    <mergeCell ref="BB557:BV557"/>
    <mergeCell ref="BW557:CQ557"/>
    <mergeCell ref="CR557:DL557"/>
    <mergeCell ref="DM557:EG557"/>
    <mergeCell ref="NZ557:OT557"/>
    <mergeCell ref="OU557:PO557"/>
    <mergeCell ref="PP557:QJ557"/>
    <mergeCell ref="QK557:RE557"/>
    <mergeCell ref="RF557:RZ557"/>
    <mergeCell ref="SA557:SU557"/>
    <mergeCell ref="JD557:JX557"/>
    <mergeCell ref="JY557:KS557"/>
    <mergeCell ref="KT557:LN557"/>
    <mergeCell ref="LO557:MI557"/>
    <mergeCell ref="MJ557:ND557"/>
    <mergeCell ref="NE557:NY557"/>
    <mergeCell ref="XR557:YL557"/>
    <mergeCell ref="YM557:ZG557"/>
    <mergeCell ref="ZH557:AAB557"/>
    <mergeCell ref="AAC557:AAW557"/>
    <mergeCell ref="AAX557:ABR557"/>
    <mergeCell ref="ABS557:ACM557"/>
    <mergeCell ref="SV557:TP557"/>
    <mergeCell ref="TQ557:UK557"/>
    <mergeCell ref="UL557:VF557"/>
    <mergeCell ref="VG557:WA557"/>
    <mergeCell ref="WB557:WV557"/>
    <mergeCell ref="WW557:XQ557"/>
    <mergeCell ref="AHJ557:AID557"/>
    <mergeCell ref="AIE557:AIY557"/>
    <mergeCell ref="AIZ557:AJT557"/>
    <mergeCell ref="AJU557:AKO557"/>
    <mergeCell ref="AKP557:ALJ557"/>
    <mergeCell ref="ALK557:AME557"/>
    <mergeCell ref="ACN557:ADH557"/>
    <mergeCell ref="ADI557:AEC557"/>
    <mergeCell ref="AED557:AEX557"/>
    <mergeCell ref="AEY557:AFS557"/>
    <mergeCell ref="AFT557:AGN557"/>
    <mergeCell ref="AGO557:AHI557"/>
    <mergeCell ref="ARB557:ARV557"/>
    <mergeCell ref="ARW557:ASQ557"/>
    <mergeCell ref="ASR557:ATL557"/>
    <mergeCell ref="ATM557:AUG557"/>
    <mergeCell ref="AUH557:AVB557"/>
    <mergeCell ref="AVC557:AVW557"/>
    <mergeCell ref="AMF557:AMZ557"/>
    <mergeCell ref="ANA557:ANU557"/>
    <mergeCell ref="ANV557:AOP557"/>
    <mergeCell ref="AOQ557:APK557"/>
    <mergeCell ref="APL557:AQF557"/>
    <mergeCell ref="AQG557:ARA557"/>
    <mergeCell ref="AA558:AC558"/>
    <mergeCell ref="AD558:AF558"/>
    <mergeCell ref="AG558:AI558"/>
    <mergeCell ref="AJ558:AL558"/>
    <mergeCell ref="AM558:AO558"/>
    <mergeCell ref="AP558:AR558"/>
    <mergeCell ref="I558:K558"/>
    <mergeCell ref="L558:N558"/>
    <mergeCell ref="O558:Q558"/>
    <mergeCell ref="R558:T558"/>
    <mergeCell ref="U558:W558"/>
    <mergeCell ref="X558:Z558"/>
    <mergeCell ref="BK558:BM558"/>
    <mergeCell ref="BN558:BP558"/>
    <mergeCell ref="BQ558:BS558"/>
    <mergeCell ref="BT558:BV558"/>
    <mergeCell ref="BW558:BY558"/>
    <mergeCell ref="BZ558:CB558"/>
    <mergeCell ref="AS558:AU558"/>
    <mergeCell ref="AV558:AX558"/>
    <mergeCell ref="AY558:BA558"/>
    <mergeCell ref="BB558:BD558"/>
    <mergeCell ref="BE558:BG558"/>
    <mergeCell ref="BH558:BJ558"/>
    <mergeCell ref="CU558:CW558"/>
    <mergeCell ref="CX558:CZ558"/>
    <mergeCell ref="DA558:DC558"/>
    <mergeCell ref="DD558:DF558"/>
    <mergeCell ref="DG558:DI558"/>
    <mergeCell ref="DJ558:DL558"/>
    <mergeCell ref="CC558:CE558"/>
    <mergeCell ref="CF558:CH558"/>
    <mergeCell ref="CI558:CK558"/>
    <mergeCell ref="CL558:CN558"/>
    <mergeCell ref="CO558:CQ558"/>
    <mergeCell ref="CR558:CT558"/>
    <mergeCell ref="EE558:EG558"/>
    <mergeCell ref="EH558:EJ558"/>
    <mergeCell ref="EK558:EM558"/>
    <mergeCell ref="EN558:EP558"/>
    <mergeCell ref="EQ558:ES558"/>
    <mergeCell ref="ET558:EV558"/>
    <mergeCell ref="DM558:DO558"/>
    <mergeCell ref="DP558:DR558"/>
    <mergeCell ref="DS558:DU558"/>
    <mergeCell ref="DV558:DX558"/>
    <mergeCell ref="DY558:EA558"/>
    <mergeCell ref="EB558:ED558"/>
    <mergeCell ref="FO558:FQ558"/>
    <mergeCell ref="FR558:FT558"/>
    <mergeCell ref="FU558:FW558"/>
    <mergeCell ref="FX558:FZ558"/>
    <mergeCell ref="GA558:GC558"/>
    <mergeCell ref="GD558:GF558"/>
    <mergeCell ref="EW558:EY558"/>
    <mergeCell ref="EZ558:FB558"/>
    <mergeCell ref="FC558:FE558"/>
    <mergeCell ref="FF558:FH558"/>
    <mergeCell ref="FI558:FK558"/>
    <mergeCell ref="FL558:FN558"/>
    <mergeCell ref="GY558:HA558"/>
    <mergeCell ref="HB558:HD558"/>
    <mergeCell ref="HE558:HG558"/>
    <mergeCell ref="HH558:HJ558"/>
    <mergeCell ref="HK558:HM558"/>
    <mergeCell ref="HN558:HP558"/>
    <mergeCell ref="GG558:GI558"/>
    <mergeCell ref="GJ558:GL558"/>
    <mergeCell ref="GM558:GO558"/>
    <mergeCell ref="GP558:GR558"/>
    <mergeCell ref="GS558:GU558"/>
    <mergeCell ref="GV558:GX558"/>
    <mergeCell ref="II558:IK558"/>
    <mergeCell ref="IL558:IN558"/>
    <mergeCell ref="IO558:IQ558"/>
    <mergeCell ref="IR558:IT558"/>
    <mergeCell ref="IU558:IW558"/>
    <mergeCell ref="IX558:IZ558"/>
    <mergeCell ref="HQ558:HS558"/>
    <mergeCell ref="HT558:HV558"/>
    <mergeCell ref="HW558:HY558"/>
    <mergeCell ref="HZ558:IB558"/>
    <mergeCell ref="IC558:IE558"/>
    <mergeCell ref="IF558:IH558"/>
    <mergeCell ref="JS558:JU558"/>
    <mergeCell ref="JV558:JX558"/>
    <mergeCell ref="JY558:KA558"/>
    <mergeCell ref="KB558:KD558"/>
    <mergeCell ref="KE558:KG558"/>
    <mergeCell ref="KH558:KJ558"/>
    <mergeCell ref="JA558:JC558"/>
    <mergeCell ref="JD558:JF558"/>
    <mergeCell ref="JG558:JI558"/>
    <mergeCell ref="JJ558:JL558"/>
    <mergeCell ref="JM558:JO558"/>
    <mergeCell ref="JP558:JR558"/>
    <mergeCell ref="LC558:LE558"/>
    <mergeCell ref="LF558:LH558"/>
    <mergeCell ref="LI558:LK558"/>
    <mergeCell ref="LL558:LN558"/>
    <mergeCell ref="LO558:LQ558"/>
    <mergeCell ref="LR558:LT558"/>
    <mergeCell ref="KK558:KM558"/>
    <mergeCell ref="KN558:KP558"/>
    <mergeCell ref="KQ558:KS558"/>
    <mergeCell ref="KT558:KV558"/>
    <mergeCell ref="KW558:KY558"/>
    <mergeCell ref="KZ558:LB558"/>
    <mergeCell ref="MM558:MO558"/>
    <mergeCell ref="MP558:MR558"/>
    <mergeCell ref="MS558:MU558"/>
    <mergeCell ref="MV558:MX558"/>
    <mergeCell ref="MY558:NA558"/>
    <mergeCell ref="NB558:ND558"/>
    <mergeCell ref="LU558:LW558"/>
    <mergeCell ref="LX558:LZ558"/>
    <mergeCell ref="MA558:MC558"/>
    <mergeCell ref="MD558:MF558"/>
    <mergeCell ref="MG558:MI558"/>
    <mergeCell ref="MJ558:ML558"/>
    <mergeCell ref="NW558:NY558"/>
    <mergeCell ref="NZ558:OB558"/>
    <mergeCell ref="OC558:OE558"/>
    <mergeCell ref="OF558:OH558"/>
    <mergeCell ref="OI558:OK558"/>
    <mergeCell ref="OL558:ON558"/>
    <mergeCell ref="NE558:NG558"/>
    <mergeCell ref="NH558:NJ558"/>
    <mergeCell ref="NK558:NM558"/>
    <mergeCell ref="NN558:NP558"/>
    <mergeCell ref="NQ558:NS558"/>
    <mergeCell ref="NT558:NV558"/>
    <mergeCell ref="PG558:PI558"/>
    <mergeCell ref="PJ558:PL558"/>
    <mergeCell ref="PM558:PO558"/>
    <mergeCell ref="PP558:PR558"/>
    <mergeCell ref="PS558:PU558"/>
    <mergeCell ref="PV558:PX558"/>
    <mergeCell ref="OO558:OQ558"/>
    <mergeCell ref="OR558:OT558"/>
    <mergeCell ref="OU558:OW558"/>
    <mergeCell ref="OX558:OZ558"/>
    <mergeCell ref="PA558:PC558"/>
    <mergeCell ref="PD558:PF558"/>
    <mergeCell ref="QQ558:QS558"/>
    <mergeCell ref="QT558:QV558"/>
    <mergeCell ref="QW558:QY558"/>
    <mergeCell ref="QZ558:RB558"/>
    <mergeCell ref="RC558:RE558"/>
    <mergeCell ref="RF558:RH558"/>
    <mergeCell ref="PY558:QA558"/>
    <mergeCell ref="QB558:QD558"/>
    <mergeCell ref="QE558:QG558"/>
    <mergeCell ref="QH558:QJ558"/>
    <mergeCell ref="QK558:QM558"/>
    <mergeCell ref="QN558:QP558"/>
    <mergeCell ref="SA558:SC558"/>
    <mergeCell ref="SD558:SF558"/>
    <mergeCell ref="SG558:SI558"/>
    <mergeCell ref="SJ558:SL558"/>
    <mergeCell ref="SM558:SO558"/>
    <mergeCell ref="SP558:SR558"/>
    <mergeCell ref="RI558:RK558"/>
    <mergeCell ref="RL558:RN558"/>
    <mergeCell ref="RO558:RQ558"/>
    <mergeCell ref="RR558:RT558"/>
    <mergeCell ref="RU558:RW558"/>
    <mergeCell ref="RX558:RZ558"/>
    <mergeCell ref="TK558:TM558"/>
    <mergeCell ref="TN558:TP558"/>
    <mergeCell ref="TQ558:TS558"/>
    <mergeCell ref="TT558:TV558"/>
    <mergeCell ref="TW558:TY558"/>
    <mergeCell ref="TZ558:UB558"/>
    <mergeCell ref="SS558:SU558"/>
    <mergeCell ref="SV558:SX558"/>
    <mergeCell ref="SY558:TA558"/>
    <mergeCell ref="TB558:TD558"/>
    <mergeCell ref="TE558:TG558"/>
    <mergeCell ref="TH558:TJ558"/>
    <mergeCell ref="UU558:UW558"/>
    <mergeCell ref="UX558:UZ558"/>
    <mergeCell ref="VA558:VC558"/>
    <mergeCell ref="VD558:VF558"/>
    <mergeCell ref="VG558:VI558"/>
    <mergeCell ref="VJ558:VL558"/>
    <mergeCell ref="UC558:UE558"/>
    <mergeCell ref="UF558:UH558"/>
    <mergeCell ref="UI558:UK558"/>
    <mergeCell ref="UL558:UN558"/>
    <mergeCell ref="UO558:UQ558"/>
    <mergeCell ref="UR558:UT558"/>
    <mergeCell ref="WE558:WG558"/>
    <mergeCell ref="WH558:WJ558"/>
    <mergeCell ref="WK558:WM558"/>
    <mergeCell ref="WN558:WP558"/>
    <mergeCell ref="WQ558:WS558"/>
    <mergeCell ref="WT558:WV558"/>
    <mergeCell ref="VM558:VO558"/>
    <mergeCell ref="VP558:VR558"/>
    <mergeCell ref="VS558:VU558"/>
    <mergeCell ref="VV558:VX558"/>
    <mergeCell ref="VY558:WA558"/>
    <mergeCell ref="WB558:WD558"/>
    <mergeCell ref="XO558:XQ558"/>
    <mergeCell ref="XR558:XT558"/>
    <mergeCell ref="XU558:XW558"/>
    <mergeCell ref="XX558:XZ558"/>
    <mergeCell ref="YA558:YC558"/>
    <mergeCell ref="YD558:YF558"/>
    <mergeCell ref="WW558:WY558"/>
    <mergeCell ref="WZ558:XB558"/>
    <mergeCell ref="XC558:XE558"/>
    <mergeCell ref="XF558:XH558"/>
    <mergeCell ref="XI558:XK558"/>
    <mergeCell ref="XL558:XN558"/>
    <mergeCell ref="YY558:ZA558"/>
    <mergeCell ref="ZB558:ZD558"/>
    <mergeCell ref="ZE558:ZG558"/>
    <mergeCell ref="ZH558:ZJ558"/>
    <mergeCell ref="ZK558:ZM558"/>
    <mergeCell ref="ZN558:ZP558"/>
    <mergeCell ref="YG558:YI558"/>
    <mergeCell ref="YJ558:YL558"/>
    <mergeCell ref="YM558:YO558"/>
    <mergeCell ref="YP558:YR558"/>
    <mergeCell ref="YS558:YU558"/>
    <mergeCell ref="YV558:YX558"/>
    <mergeCell ref="AAI558:AAK558"/>
    <mergeCell ref="AAL558:AAN558"/>
    <mergeCell ref="AAO558:AAQ558"/>
    <mergeCell ref="AAR558:AAT558"/>
    <mergeCell ref="AAU558:AAW558"/>
    <mergeCell ref="AAX558:AAZ558"/>
    <mergeCell ref="ZQ558:ZS558"/>
    <mergeCell ref="ZT558:ZV558"/>
    <mergeCell ref="ZW558:ZY558"/>
    <mergeCell ref="ZZ558:AAB558"/>
    <mergeCell ref="AAC558:AAE558"/>
    <mergeCell ref="AAF558:AAH558"/>
    <mergeCell ref="ABS558:ABU558"/>
    <mergeCell ref="ABV558:ABX558"/>
    <mergeCell ref="ABY558:ACA558"/>
    <mergeCell ref="ACB558:ACD558"/>
    <mergeCell ref="ACE558:ACG558"/>
    <mergeCell ref="ACH558:ACJ558"/>
    <mergeCell ref="ABA558:ABC558"/>
    <mergeCell ref="ABD558:ABF558"/>
    <mergeCell ref="ABG558:ABI558"/>
    <mergeCell ref="ABJ558:ABL558"/>
    <mergeCell ref="ABM558:ABO558"/>
    <mergeCell ref="ABP558:ABR558"/>
    <mergeCell ref="ADC558:ADE558"/>
    <mergeCell ref="ADF558:ADH558"/>
    <mergeCell ref="ADI558:ADK558"/>
    <mergeCell ref="ADL558:ADN558"/>
    <mergeCell ref="ADO558:ADQ558"/>
    <mergeCell ref="ADR558:ADT558"/>
    <mergeCell ref="ACK558:ACM558"/>
    <mergeCell ref="ACN558:ACP558"/>
    <mergeCell ref="ACQ558:ACS558"/>
    <mergeCell ref="ACT558:ACV558"/>
    <mergeCell ref="ACW558:ACY558"/>
    <mergeCell ref="ACZ558:ADB558"/>
    <mergeCell ref="AEM558:AEO558"/>
    <mergeCell ref="AEP558:AER558"/>
    <mergeCell ref="AES558:AEU558"/>
    <mergeCell ref="AEV558:AEX558"/>
    <mergeCell ref="AEY558:AFA558"/>
    <mergeCell ref="AFB558:AFD558"/>
    <mergeCell ref="ADU558:ADW558"/>
    <mergeCell ref="ADX558:ADZ558"/>
    <mergeCell ref="AEA558:AEC558"/>
    <mergeCell ref="AED558:AEF558"/>
    <mergeCell ref="AEG558:AEI558"/>
    <mergeCell ref="AEJ558:AEL558"/>
    <mergeCell ref="AFW558:AFY558"/>
    <mergeCell ref="AFZ558:AGB558"/>
    <mergeCell ref="AGC558:AGE558"/>
    <mergeCell ref="AGF558:AGH558"/>
    <mergeCell ref="AGI558:AGK558"/>
    <mergeCell ref="AGL558:AGN558"/>
    <mergeCell ref="AFE558:AFG558"/>
    <mergeCell ref="AFH558:AFJ558"/>
    <mergeCell ref="AFK558:AFM558"/>
    <mergeCell ref="AFN558:AFP558"/>
    <mergeCell ref="AFQ558:AFS558"/>
    <mergeCell ref="AFT558:AFV558"/>
    <mergeCell ref="AHG558:AHI558"/>
    <mergeCell ref="AHJ558:AHL558"/>
    <mergeCell ref="AHM558:AHO558"/>
    <mergeCell ref="AHP558:AHR558"/>
    <mergeCell ref="AHS558:AHU558"/>
    <mergeCell ref="AHV558:AHX558"/>
    <mergeCell ref="AGO558:AGQ558"/>
    <mergeCell ref="AGR558:AGT558"/>
    <mergeCell ref="AGU558:AGW558"/>
    <mergeCell ref="AGX558:AGZ558"/>
    <mergeCell ref="AHA558:AHC558"/>
    <mergeCell ref="AHD558:AHF558"/>
    <mergeCell ref="AIQ558:AIS558"/>
    <mergeCell ref="AIT558:AIV558"/>
    <mergeCell ref="AIW558:AIY558"/>
    <mergeCell ref="AIZ558:AJB558"/>
    <mergeCell ref="AJC558:AJE558"/>
    <mergeCell ref="AJF558:AJH558"/>
    <mergeCell ref="AHY558:AIA558"/>
    <mergeCell ref="AIB558:AID558"/>
    <mergeCell ref="AIE558:AIG558"/>
    <mergeCell ref="AIH558:AIJ558"/>
    <mergeCell ref="AIK558:AIM558"/>
    <mergeCell ref="AIN558:AIP558"/>
    <mergeCell ref="AKA558:AKC558"/>
    <mergeCell ref="AKD558:AKF558"/>
    <mergeCell ref="AKG558:AKI558"/>
    <mergeCell ref="AKJ558:AKL558"/>
    <mergeCell ref="AKM558:AKO558"/>
    <mergeCell ref="AKP558:AKR558"/>
    <mergeCell ref="AJI558:AJK558"/>
    <mergeCell ref="AJL558:AJN558"/>
    <mergeCell ref="AJO558:AJQ558"/>
    <mergeCell ref="AJR558:AJT558"/>
    <mergeCell ref="AJU558:AJW558"/>
    <mergeCell ref="AJX558:AJZ558"/>
    <mergeCell ref="ALK558:ALM558"/>
    <mergeCell ref="ALN558:ALP558"/>
    <mergeCell ref="ALQ558:ALS558"/>
    <mergeCell ref="ALT558:ALV558"/>
    <mergeCell ref="ALW558:ALY558"/>
    <mergeCell ref="ALZ558:AMB558"/>
    <mergeCell ref="AKS558:AKU558"/>
    <mergeCell ref="AKV558:AKX558"/>
    <mergeCell ref="AKY558:ALA558"/>
    <mergeCell ref="ALB558:ALD558"/>
    <mergeCell ref="ALE558:ALG558"/>
    <mergeCell ref="ALH558:ALJ558"/>
    <mergeCell ref="AMU558:AMW558"/>
    <mergeCell ref="AMX558:AMZ558"/>
    <mergeCell ref="ANA558:ANC558"/>
    <mergeCell ref="AND558:ANF558"/>
    <mergeCell ref="ANG558:ANI558"/>
    <mergeCell ref="ANJ558:ANL558"/>
    <mergeCell ref="AMC558:AME558"/>
    <mergeCell ref="AMF558:AMH558"/>
    <mergeCell ref="AMI558:AMK558"/>
    <mergeCell ref="AML558:AMN558"/>
    <mergeCell ref="AMO558:AMQ558"/>
    <mergeCell ref="AMR558:AMT558"/>
    <mergeCell ref="AOE558:AOG558"/>
    <mergeCell ref="AOH558:AOJ558"/>
    <mergeCell ref="AOK558:AOM558"/>
    <mergeCell ref="AON558:AOP558"/>
    <mergeCell ref="AOQ558:AOS558"/>
    <mergeCell ref="AOT558:AOV558"/>
    <mergeCell ref="ANM558:ANO558"/>
    <mergeCell ref="ANP558:ANR558"/>
    <mergeCell ref="ANS558:ANU558"/>
    <mergeCell ref="ANV558:ANX558"/>
    <mergeCell ref="ANY558:AOA558"/>
    <mergeCell ref="AOB558:AOD558"/>
    <mergeCell ref="APO558:APQ558"/>
    <mergeCell ref="APR558:APT558"/>
    <mergeCell ref="APU558:APW558"/>
    <mergeCell ref="APX558:APZ558"/>
    <mergeCell ref="AQA558:AQC558"/>
    <mergeCell ref="AQD558:AQF558"/>
    <mergeCell ref="AOW558:AOY558"/>
    <mergeCell ref="AOZ558:APB558"/>
    <mergeCell ref="APC558:APE558"/>
    <mergeCell ref="APF558:APH558"/>
    <mergeCell ref="API558:APK558"/>
    <mergeCell ref="APL558:APN558"/>
    <mergeCell ref="AQY558:ARA558"/>
    <mergeCell ref="ARB558:ARD558"/>
    <mergeCell ref="ARE558:ARG558"/>
    <mergeCell ref="ARH558:ARJ558"/>
    <mergeCell ref="ARK558:ARM558"/>
    <mergeCell ref="ARN558:ARP558"/>
    <mergeCell ref="AQG558:AQI558"/>
    <mergeCell ref="AQJ558:AQL558"/>
    <mergeCell ref="AQM558:AQO558"/>
    <mergeCell ref="AQP558:AQR558"/>
    <mergeCell ref="AQS558:AQU558"/>
    <mergeCell ref="AQV558:AQX558"/>
    <mergeCell ref="ASI558:ASK558"/>
    <mergeCell ref="ASL558:ASN558"/>
    <mergeCell ref="ASO558:ASQ558"/>
    <mergeCell ref="ASR558:AST558"/>
    <mergeCell ref="ASU558:ASW558"/>
    <mergeCell ref="ASX558:ASZ558"/>
    <mergeCell ref="ARQ558:ARS558"/>
    <mergeCell ref="ART558:ARV558"/>
    <mergeCell ref="ARW558:ARY558"/>
    <mergeCell ref="ARZ558:ASB558"/>
    <mergeCell ref="ASC558:ASE558"/>
    <mergeCell ref="ASF558:ASH558"/>
    <mergeCell ref="AUB558:AUD558"/>
    <mergeCell ref="AUE558:AUG558"/>
    <mergeCell ref="AUH558:AUJ558"/>
    <mergeCell ref="ATA558:ATC558"/>
    <mergeCell ref="ATD558:ATF558"/>
    <mergeCell ref="ATG558:ATI558"/>
    <mergeCell ref="ATJ558:ATL558"/>
    <mergeCell ref="ATM558:ATO558"/>
    <mergeCell ref="ATP558:ATR558"/>
    <mergeCell ref="D592:E592"/>
    <mergeCell ref="D594:E594"/>
    <mergeCell ref="D595:E595"/>
    <mergeCell ref="AVU558:AVW558"/>
    <mergeCell ref="F560:H560"/>
    <mergeCell ref="D562:E562"/>
    <mergeCell ref="D578:E578"/>
    <mergeCell ref="D590:E590"/>
    <mergeCell ref="D591:E591"/>
    <mergeCell ref="AVC558:AVE558"/>
    <mergeCell ref="AVF558:AVH558"/>
    <mergeCell ref="AVI558:AVK558"/>
    <mergeCell ref="AVL558:AVN558"/>
    <mergeCell ref="AVO558:AVQ558"/>
    <mergeCell ref="AVR558:AVT558"/>
    <mergeCell ref="AUK558:AUM558"/>
    <mergeCell ref="AUN558:AUP558"/>
    <mergeCell ref="AUQ558:AUS558"/>
    <mergeCell ref="AUT558:AUV558"/>
    <mergeCell ref="AUW558:AUY558"/>
    <mergeCell ref="AUZ558:AVB558"/>
    <mergeCell ref="ATS558:ATU558"/>
    <mergeCell ref="ATV558:ATX558"/>
    <mergeCell ref="ATY558:AUA558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55" max="127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B41"/>
  <sheetViews>
    <sheetView view="pageBreakPreview" zoomScale="95" zoomScaleSheetLayoutView="95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I1" sqref="I1:T5"/>
    </sheetView>
  </sheetViews>
  <sheetFormatPr defaultRowHeight="15"/>
  <cols>
    <col min="1" max="1" width="34.85546875" style="1" customWidth="1"/>
    <col min="2" max="2" width="23.140625" style="1" customWidth="1"/>
    <col min="3" max="26" width="12.140625" style="1" customWidth="1"/>
    <col min="27" max="35" width="12.140625" style="1" hidden="1" customWidth="1"/>
    <col min="36" max="38" width="14" style="1" hidden="1" customWidth="1"/>
    <col min="39" max="47" width="12.140625" style="1" hidden="1" customWidth="1"/>
    <col min="48" max="101" width="12.140625" style="1" customWidth="1"/>
    <col min="102" max="110" width="12.140625" style="1" hidden="1" customWidth="1"/>
    <col min="111" max="113" width="14" style="1" hidden="1" customWidth="1"/>
    <col min="114" max="122" width="12.140625" style="1" hidden="1" customWidth="1"/>
    <col min="123" max="167" width="12.140625" style="1" customWidth="1"/>
    <col min="168" max="176" width="12.140625" style="1" hidden="1" customWidth="1"/>
    <col min="177" max="179" width="14" style="1" hidden="1" customWidth="1"/>
    <col min="180" max="188" width="12.140625" style="1" hidden="1" customWidth="1"/>
    <col min="189" max="233" width="12.140625" style="1" customWidth="1"/>
    <col min="234" max="236" width="12.140625" style="1" hidden="1" customWidth="1"/>
    <col min="237" max="237" width="12.28515625" style="1" bestFit="1" customWidth="1"/>
    <col min="238" max="417" width="9.140625" style="1"/>
    <col min="418" max="418" width="34.85546875" style="1" customWidth="1"/>
    <col min="419" max="419" width="23.140625" style="1" customWidth="1"/>
    <col min="420" max="420" width="6.28515625" style="1" customWidth="1"/>
    <col min="421" max="421" width="51" style="1" customWidth="1"/>
    <col min="422" max="422" width="16.5703125" style="1" customWidth="1"/>
    <col min="423" max="423" width="12.85546875" style="1" customWidth="1"/>
    <col min="424" max="424" width="15.5703125" style="1" customWidth="1"/>
    <col min="425" max="425" width="16.5703125" style="1" customWidth="1"/>
    <col min="426" max="426" width="17" style="1" customWidth="1"/>
    <col min="427" max="428" width="17.42578125" style="1" customWidth="1"/>
    <col min="429" max="430" width="16.5703125" style="1" customWidth="1"/>
    <col min="431" max="433" width="17.42578125" style="1" customWidth="1"/>
    <col min="434" max="435" width="16.5703125" style="1" customWidth="1"/>
    <col min="436" max="438" width="17.42578125" style="1" customWidth="1"/>
    <col min="439" max="440" width="16.5703125" style="1" customWidth="1"/>
    <col min="441" max="443" width="17.42578125" style="1" customWidth="1"/>
    <col min="444" max="444" width="15.5703125" style="1" customWidth="1"/>
    <col min="445" max="445" width="16.5703125" style="1" customWidth="1"/>
    <col min="446" max="447" width="17.42578125" style="1" customWidth="1"/>
    <col min="448" max="482" width="12.140625" style="1" customWidth="1"/>
    <col min="483" max="673" width="9.140625" style="1"/>
    <col min="674" max="674" width="34.85546875" style="1" customWidth="1"/>
    <col min="675" max="675" width="23.140625" style="1" customWidth="1"/>
    <col min="676" max="676" width="6.28515625" style="1" customWidth="1"/>
    <col min="677" max="677" width="51" style="1" customWidth="1"/>
    <col min="678" max="678" width="16.5703125" style="1" customWidth="1"/>
    <col min="679" max="679" width="12.85546875" style="1" customWidth="1"/>
    <col min="680" max="680" width="15.5703125" style="1" customWidth="1"/>
    <col min="681" max="681" width="16.5703125" style="1" customWidth="1"/>
    <col min="682" max="682" width="17" style="1" customWidth="1"/>
    <col min="683" max="684" width="17.42578125" style="1" customWidth="1"/>
    <col min="685" max="686" width="16.5703125" style="1" customWidth="1"/>
    <col min="687" max="689" width="17.42578125" style="1" customWidth="1"/>
    <col min="690" max="691" width="16.5703125" style="1" customWidth="1"/>
    <col min="692" max="694" width="17.42578125" style="1" customWidth="1"/>
    <col min="695" max="696" width="16.5703125" style="1" customWidth="1"/>
    <col min="697" max="699" width="17.42578125" style="1" customWidth="1"/>
    <col min="700" max="700" width="15.5703125" style="1" customWidth="1"/>
    <col min="701" max="701" width="16.5703125" style="1" customWidth="1"/>
    <col min="702" max="703" width="17.42578125" style="1" customWidth="1"/>
    <col min="704" max="738" width="12.140625" style="1" customWidth="1"/>
    <col min="739" max="929" width="9.140625" style="1"/>
    <col min="930" max="930" width="34.85546875" style="1" customWidth="1"/>
    <col min="931" max="931" width="23.140625" style="1" customWidth="1"/>
    <col min="932" max="932" width="6.28515625" style="1" customWidth="1"/>
    <col min="933" max="933" width="51" style="1" customWidth="1"/>
    <col min="934" max="934" width="16.5703125" style="1" customWidth="1"/>
    <col min="935" max="935" width="12.85546875" style="1" customWidth="1"/>
    <col min="936" max="936" width="15.5703125" style="1" customWidth="1"/>
    <col min="937" max="937" width="16.5703125" style="1" customWidth="1"/>
    <col min="938" max="938" width="17" style="1" customWidth="1"/>
    <col min="939" max="940" width="17.42578125" style="1" customWidth="1"/>
    <col min="941" max="942" width="16.5703125" style="1" customWidth="1"/>
    <col min="943" max="945" width="17.42578125" style="1" customWidth="1"/>
    <col min="946" max="947" width="16.5703125" style="1" customWidth="1"/>
    <col min="948" max="950" width="17.42578125" style="1" customWidth="1"/>
    <col min="951" max="952" width="16.5703125" style="1" customWidth="1"/>
    <col min="953" max="955" width="17.42578125" style="1" customWidth="1"/>
    <col min="956" max="956" width="15.5703125" style="1" customWidth="1"/>
    <col min="957" max="957" width="16.5703125" style="1" customWidth="1"/>
    <col min="958" max="959" width="17.42578125" style="1" customWidth="1"/>
    <col min="960" max="994" width="12.140625" style="1" customWidth="1"/>
    <col min="995" max="1185" width="9.140625" style="1"/>
    <col min="1186" max="1186" width="34.85546875" style="1" customWidth="1"/>
    <col min="1187" max="1187" width="23.140625" style="1" customWidth="1"/>
    <col min="1188" max="1188" width="6.28515625" style="1" customWidth="1"/>
    <col min="1189" max="1189" width="51" style="1" customWidth="1"/>
    <col min="1190" max="1190" width="16.5703125" style="1" customWidth="1"/>
    <col min="1191" max="1191" width="12.85546875" style="1" customWidth="1"/>
    <col min="1192" max="1192" width="15.5703125" style="1" customWidth="1"/>
    <col min="1193" max="1193" width="16.5703125" style="1" customWidth="1"/>
    <col min="1194" max="1194" width="17" style="1" customWidth="1"/>
    <col min="1195" max="1196" width="17.42578125" style="1" customWidth="1"/>
    <col min="1197" max="1198" width="16.5703125" style="1" customWidth="1"/>
    <col min="1199" max="1201" width="17.42578125" style="1" customWidth="1"/>
    <col min="1202" max="1203" width="16.5703125" style="1" customWidth="1"/>
    <col min="1204" max="1206" width="17.42578125" style="1" customWidth="1"/>
    <col min="1207" max="1208" width="16.5703125" style="1" customWidth="1"/>
    <col min="1209" max="1211" width="17.42578125" style="1" customWidth="1"/>
    <col min="1212" max="1212" width="15.5703125" style="1" customWidth="1"/>
    <col min="1213" max="1213" width="16.5703125" style="1" customWidth="1"/>
    <col min="1214" max="1215" width="17.42578125" style="1" customWidth="1"/>
    <col min="1216" max="1250" width="12.140625" style="1" customWidth="1"/>
    <col min="1251" max="1441" width="9.140625" style="1"/>
    <col min="1442" max="1442" width="34.85546875" style="1" customWidth="1"/>
    <col min="1443" max="1443" width="23.140625" style="1" customWidth="1"/>
    <col min="1444" max="1444" width="6.28515625" style="1" customWidth="1"/>
    <col min="1445" max="1445" width="51" style="1" customWidth="1"/>
    <col min="1446" max="1446" width="16.5703125" style="1" customWidth="1"/>
    <col min="1447" max="1447" width="12.85546875" style="1" customWidth="1"/>
    <col min="1448" max="1448" width="15.5703125" style="1" customWidth="1"/>
    <col min="1449" max="1449" width="16.5703125" style="1" customWidth="1"/>
    <col min="1450" max="1450" width="17" style="1" customWidth="1"/>
    <col min="1451" max="1452" width="17.42578125" style="1" customWidth="1"/>
    <col min="1453" max="1454" width="16.5703125" style="1" customWidth="1"/>
    <col min="1455" max="1457" width="17.42578125" style="1" customWidth="1"/>
    <col min="1458" max="1459" width="16.5703125" style="1" customWidth="1"/>
    <col min="1460" max="1462" width="17.42578125" style="1" customWidth="1"/>
    <col min="1463" max="1464" width="16.5703125" style="1" customWidth="1"/>
    <col min="1465" max="1467" width="17.42578125" style="1" customWidth="1"/>
    <col min="1468" max="1468" width="15.5703125" style="1" customWidth="1"/>
    <col min="1469" max="1469" width="16.5703125" style="1" customWidth="1"/>
    <col min="1470" max="1471" width="17.42578125" style="1" customWidth="1"/>
    <col min="1472" max="1506" width="12.140625" style="1" customWidth="1"/>
    <col min="1507" max="1697" width="9.140625" style="1"/>
    <col min="1698" max="1698" width="34.85546875" style="1" customWidth="1"/>
    <col min="1699" max="1699" width="23.140625" style="1" customWidth="1"/>
    <col min="1700" max="1700" width="6.28515625" style="1" customWidth="1"/>
    <col min="1701" max="1701" width="51" style="1" customWidth="1"/>
    <col min="1702" max="1702" width="16.5703125" style="1" customWidth="1"/>
    <col min="1703" max="1703" width="12.85546875" style="1" customWidth="1"/>
    <col min="1704" max="1704" width="15.5703125" style="1" customWidth="1"/>
    <col min="1705" max="1705" width="16.5703125" style="1" customWidth="1"/>
    <col min="1706" max="1706" width="17" style="1" customWidth="1"/>
    <col min="1707" max="1708" width="17.42578125" style="1" customWidth="1"/>
    <col min="1709" max="1710" width="16.5703125" style="1" customWidth="1"/>
    <col min="1711" max="1713" width="17.42578125" style="1" customWidth="1"/>
    <col min="1714" max="1715" width="16.5703125" style="1" customWidth="1"/>
    <col min="1716" max="1718" width="17.42578125" style="1" customWidth="1"/>
    <col min="1719" max="1720" width="16.5703125" style="1" customWidth="1"/>
    <col min="1721" max="1723" width="17.42578125" style="1" customWidth="1"/>
    <col min="1724" max="1724" width="15.5703125" style="1" customWidth="1"/>
    <col min="1725" max="1725" width="16.5703125" style="1" customWidth="1"/>
    <col min="1726" max="1727" width="17.42578125" style="1" customWidth="1"/>
    <col min="1728" max="1762" width="12.140625" style="1" customWidth="1"/>
    <col min="1763" max="1953" width="9.140625" style="1"/>
    <col min="1954" max="1954" width="34.85546875" style="1" customWidth="1"/>
    <col min="1955" max="1955" width="23.140625" style="1" customWidth="1"/>
    <col min="1956" max="1956" width="6.28515625" style="1" customWidth="1"/>
    <col min="1957" max="1957" width="51" style="1" customWidth="1"/>
    <col min="1958" max="1958" width="16.5703125" style="1" customWidth="1"/>
    <col min="1959" max="1959" width="12.85546875" style="1" customWidth="1"/>
    <col min="1960" max="1960" width="15.5703125" style="1" customWidth="1"/>
    <col min="1961" max="1961" width="16.5703125" style="1" customWidth="1"/>
    <col min="1962" max="1962" width="17" style="1" customWidth="1"/>
    <col min="1963" max="1964" width="17.42578125" style="1" customWidth="1"/>
    <col min="1965" max="1966" width="16.5703125" style="1" customWidth="1"/>
    <col min="1967" max="1969" width="17.42578125" style="1" customWidth="1"/>
    <col min="1970" max="1971" width="16.5703125" style="1" customWidth="1"/>
    <col min="1972" max="1974" width="17.42578125" style="1" customWidth="1"/>
    <col min="1975" max="1976" width="16.5703125" style="1" customWidth="1"/>
    <col min="1977" max="1979" width="17.42578125" style="1" customWidth="1"/>
    <col min="1980" max="1980" width="15.5703125" style="1" customWidth="1"/>
    <col min="1981" max="1981" width="16.5703125" style="1" customWidth="1"/>
    <col min="1982" max="1983" width="17.42578125" style="1" customWidth="1"/>
    <col min="1984" max="2018" width="12.140625" style="1" customWidth="1"/>
    <col min="2019" max="2209" width="9.140625" style="1"/>
    <col min="2210" max="2210" width="34.85546875" style="1" customWidth="1"/>
    <col min="2211" max="2211" width="23.140625" style="1" customWidth="1"/>
    <col min="2212" max="2212" width="6.28515625" style="1" customWidth="1"/>
    <col min="2213" max="2213" width="51" style="1" customWidth="1"/>
    <col min="2214" max="2214" width="16.5703125" style="1" customWidth="1"/>
    <col min="2215" max="2215" width="12.85546875" style="1" customWidth="1"/>
    <col min="2216" max="2216" width="15.5703125" style="1" customWidth="1"/>
    <col min="2217" max="2217" width="16.5703125" style="1" customWidth="1"/>
    <col min="2218" max="2218" width="17" style="1" customWidth="1"/>
    <col min="2219" max="2220" width="17.42578125" style="1" customWidth="1"/>
    <col min="2221" max="2222" width="16.5703125" style="1" customWidth="1"/>
    <col min="2223" max="2225" width="17.42578125" style="1" customWidth="1"/>
    <col min="2226" max="2227" width="16.5703125" style="1" customWidth="1"/>
    <col min="2228" max="2230" width="17.42578125" style="1" customWidth="1"/>
    <col min="2231" max="2232" width="16.5703125" style="1" customWidth="1"/>
    <col min="2233" max="2235" width="17.42578125" style="1" customWidth="1"/>
    <col min="2236" max="2236" width="15.5703125" style="1" customWidth="1"/>
    <col min="2237" max="2237" width="16.5703125" style="1" customWidth="1"/>
    <col min="2238" max="2239" width="17.42578125" style="1" customWidth="1"/>
    <col min="2240" max="2274" width="12.140625" style="1" customWidth="1"/>
    <col min="2275" max="2465" width="9.140625" style="1"/>
    <col min="2466" max="2466" width="34.85546875" style="1" customWidth="1"/>
    <col min="2467" max="2467" width="23.140625" style="1" customWidth="1"/>
    <col min="2468" max="2468" width="6.28515625" style="1" customWidth="1"/>
    <col min="2469" max="2469" width="51" style="1" customWidth="1"/>
    <col min="2470" max="2470" width="16.5703125" style="1" customWidth="1"/>
    <col min="2471" max="2471" width="12.85546875" style="1" customWidth="1"/>
    <col min="2472" max="2472" width="15.5703125" style="1" customWidth="1"/>
    <col min="2473" max="2473" width="16.5703125" style="1" customWidth="1"/>
    <col min="2474" max="2474" width="17" style="1" customWidth="1"/>
    <col min="2475" max="2476" width="17.42578125" style="1" customWidth="1"/>
    <col min="2477" max="2478" width="16.5703125" style="1" customWidth="1"/>
    <col min="2479" max="2481" width="17.42578125" style="1" customWidth="1"/>
    <col min="2482" max="2483" width="16.5703125" style="1" customWidth="1"/>
    <col min="2484" max="2486" width="17.42578125" style="1" customWidth="1"/>
    <col min="2487" max="2488" width="16.5703125" style="1" customWidth="1"/>
    <col min="2489" max="2491" width="17.42578125" style="1" customWidth="1"/>
    <col min="2492" max="2492" width="15.5703125" style="1" customWidth="1"/>
    <col min="2493" max="2493" width="16.5703125" style="1" customWidth="1"/>
    <col min="2494" max="2495" width="17.42578125" style="1" customWidth="1"/>
    <col min="2496" max="2530" width="12.140625" style="1" customWidth="1"/>
    <col min="2531" max="2721" width="9.140625" style="1"/>
    <col min="2722" max="2722" width="34.85546875" style="1" customWidth="1"/>
    <col min="2723" max="2723" width="23.140625" style="1" customWidth="1"/>
    <col min="2724" max="2724" width="6.28515625" style="1" customWidth="1"/>
    <col min="2725" max="2725" width="51" style="1" customWidth="1"/>
    <col min="2726" max="2726" width="16.5703125" style="1" customWidth="1"/>
    <col min="2727" max="2727" width="12.85546875" style="1" customWidth="1"/>
    <col min="2728" max="2728" width="15.5703125" style="1" customWidth="1"/>
    <col min="2729" max="2729" width="16.5703125" style="1" customWidth="1"/>
    <col min="2730" max="2730" width="17" style="1" customWidth="1"/>
    <col min="2731" max="2732" width="17.42578125" style="1" customWidth="1"/>
    <col min="2733" max="2734" width="16.5703125" style="1" customWidth="1"/>
    <col min="2735" max="2737" width="17.42578125" style="1" customWidth="1"/>
    <col min="2738" max="2739" width="16.5703125" style="1" customWidth="1"/>
    <col min="2740" max="2742" width="17.42578125" style="1" customWidth="1"/>
    <col min="2743" max="2744" width="16.5703125" style="1" customWidth="1"/>
    <col min="2745" max="2747" width="17.42578125" style="1" customWidth="1"/>
    <col min="2748" max="2748" width="15.5703125" style="1" customWidth="1"/>
    <col min="2749" max="2749" width="16.5703125" style="1" customWidth="1"/>
    <col min="2750" max="2751" width="17.42578125" style="1" customWidth="1"/>
    <col min="2752" max="2786" width="12.140625" style="1" customWidth="1"/>
    <col min="2787" max="2977" width="9.140625" style="1"/>
    <col min="2978" max="2978" width="34.85546875" style="1" customWidth="1"/>
    <col min="2979" max="2979" width="23.140625" style="1" customWidth="1"/>
    <col min="2980" max="2980" width="6.28515625" style="1" customWidth="1"/>
    <col min="2981" max="2981" width="51" style="1" customWidth="1"/>
    <col min="2982" max="2982" width="16.5703125" style="1" customWidth="1"/>
    <col min="2983" max="2983" width="12.85546875" style="1" customWidth="1"/>
    <col min="2984" max="2984" width="15.5703125" style="1" customWidth="1"/>
    <col min="2985" max="2985" width="16.5703125" style="1" customWidth="1"/>
    <col min="2986" max="2986" width="17" style="1" customWidth="1"/>
    <col min="2987" max="2988" width="17.42578125" style="1" customWidth="1"/>
    <col min="2989" max="2990" width="16.5703125" style="1" customWidth="1"/>
    <col min="2991" max="2993" width="17.42578125" style="1" customWidth="1"/>
    <col min="2994" max="2995" width="16.5703125" style="1" customWidth="1"/>
    <col min="2996" max="2998" width="17.42578125" style="1" customWidth="1"/>
    <col min="2999" max="3000" width="16.5703125" style="1" customWidth="1"/>
    <col min="3001" max="3003" width="17.42578125" style="1" customWidth="1"/>
    <col min="3004" max="3004" width="15.5703125" style="1" customWidth="1"/>
    <col min="3005" max="3005" width="16.5703125" style="1" customWidth="1"/>
    <col min="3006" max="3007" width="17.42578125" style="1" customWidth="1"/>
    <col min="3008" max="3042" width="12.140625" style="1" customWidth="1"/>
    <col min="3043" max="3233" width="9.140625" style="1"/>
    <col min="3234" max="3234" width="34.85546875" style="1" customWidth="1"/>
    <col min="3235" max="3235" width="23.140625" style="1" customWidth="1"/>
    <col min="3236" max="3236" width="6.28515625" style="1" customWidth="1"/>
    <col min="3237" max="3237" width="51" style="1" customWidth="1"/>
    <col min="3238" max="3238" width="16.5703125" style="1" customWidth="1"/>
    <col min="3239" max="3239" width="12.85546875" style="1" customWidth="1"/>
    <col min="3240" max="3240" width="15.5703125" style="1" customWidth="1"/>
    <col min="3241" max="3241" width="16.5703125" style="1" customWidth="1"/>
    <col min="3242" max="3242" width="17" style="1" customWidth="1"/>
    <col min="3243" max="3244" width="17.42578125" style="1" customWidth="1"/>
    <col min="3245" max="3246" width="16.5703125" style="1" customWidth="1"/>
    <col min="3247" max="3249" width="17.42578125" style="1" customWidth="1"/>
    <col min="3250" max="3251" width="16.5703125" style="1" customWidth="1"/>
    <col min="3252" max="3254" width="17.42578125" style="1" customWidth="1"/>
    <col min="3255" max="3256" width="16.5703125" style="1" customWidth="1"/>
    <col min="3257" max="3259" width="17.42578125" style="1" customWidth="1"/>
    <col min="3260" max="3260" width="15.5703125" style="1" customWidth="1"/>
    <col min="3261" max="3261" width="16.5703125" style="1" customWidth="1"/>
    <col min="3262" max="3263" width="17.42578125" style="1" customWidth="1"/>
    <col min="3264" max="3298" width="12.140625" style="1" customWidth="1"/>
    <col min="3299" max="3489" width="9.140625" style="1"/>
    <col min="3490" max="3490" width="34.85546875" style="1" customWidth="1"/>
    <col min="3491" max="3491" width="23.140625" style="1" customWidth="1"/>
    <col min="3492" max="3492" width="6.28515625" style="1" customWidth="1"/>
    <col min="3493" max="3493" width="51" style="1" customWidth="1"/>
    <col min="3494" max="3494" width="16.5703125" style="1" customWidth="1"/>
    <col min="3495" max="3495" width="12.85546875" style="1" customWidth="1"/>
    <col min="3496" max="3496" width="15.5703125" style="1" customWidth="1"/>
    <col min="3497" max="3497" width="16.5703125" style="1" customWidth="1"/>
    <col min="3498" max="3498" width="17" style="1" customWidth="1"/>
    <col min="3499" max="3500" width="17.42578125" style="1" customWidth="1"/>
    <col min="3501" max="3502" width="16.5703125" style="1" customWidth="1"/>
    <col min="3503" max="3505" width="17.42578125" style="1" customWidth="1"/>
    <col min="3506" max="3507" width="16.5703125" style="1" customWidth="1"/>
    <col min="3508" max="3510" width="17.42578125" style="1" customWidth="1"/>
    <col min="3511" max="3512" width="16.5703125" style="1" customWidth="1"/>
    <col min="3513" max="3515" width="17.42578125" style="1" customWidth="1"/>
    <col min="3516" max="3516" width="15.5703125" style="1" customWidth="1"/>
    <col min="3517" max="3517" width="16.5703125" style="1" customWidth="1"/>
    <col min="3518" max="3519" width="17.42578125" style="1" customWidth="1"/>
    <col min="3520" max="3554" width="12.140625" style="1" customWidth="1"/>
    <col min="3555" max="3745" width="9.140625" style="1"/>
    <col min="3746" max="3746" width="34.85546875" style="1" customWidth="1"/>
    <col min="3747" max="3747" width="23.140625" style="1" customWidth="1"/>
    <col min="3748" max="3748" width="6.28515625" style="1" customWidth="1"/>
    <col min="3749" max="3749" width="51" style="1" customWidth="1"/>
    <col min="3750" max="3750" width="16.5703125" style="1" customWidth="1"/>
    <col min="3751" max="3751" width="12.85546875" style="1" customWidth="1"/>
    <col min="3752" max="3752" width="15.5703125" style="1" customWidth="1"/>
    <col min="3753" max="3753" width="16.5703125" style="1" customWidth="1"/>
    <col min="3754" max="3754" width="17" style="1" customWidth="1"/>
    <col min="3755" max="3756" width="17.42578125" style="1" customWidth="1"/>
    <col min="3757" max="3758" width="16.5703125" style="1" customWidth="1"/>
    <col min="3759" max="3761" width="17.42578125" style="1" customWidth="1"/>
    <col min="3762" max="3763" width="16.5703125" style="1" customWidth="1"/>
    <col min="3764" max="3766" width="17.42578125" style="1" customWidth="1"/>
    <col min="3767" max="3768" width="16.5703125" style="1" customWidth="1"/>
    <col min="3769" max="3771" width="17.42578125" style="1" customWidth="1"/>
    <col min="3772" max="3772" width="15.5703125" style="1" customWidth="1"/>
    <col min="3773" max="3773" width="16.5703125" style="1" customWidth="1"/>
    <col min="3774" max="3775" width="17.42578125" style="1" customWidth="1"/>
    <col min="3776" max="3810" width="12.140625" style="1" customWidth="1"/>
    <col min="3811" max="4001" width="9.140625" style="1"/>
    <col min="4002" max="4002" width="34.85546875" style="1" customWidth="1"/>
    <col min="4003" max="4003" width="23.140625" style="1" customWidth="1"/>
    <col min="4004" max="4004" width="6.28515625" style="1" customWidth="1"/>
    <col min="4005" max="4005" width="51" style="1" customWidth="1"/>
    <col min="4006" max="4006" width="16.5703125" style="1" customWidth="1"/>
    <col min="4007" max="4007" width="12.85546875" style="1" customWidth="1"/>
    <col min="4008" max="4008" width="15.5703125" style="1" customWidth="1"/>
    <col min="4009" max="4009" width="16.5703125" style="1" customWidth="1"/>
    <col min="4010" max="4010" width="17" style="1" customWidth="1"/>
    <col min="4011" max="4012" width="17.42578125" style="1" customWidth="1"/>
    <col min="4013" max="4014" width="16.5703125" style="1" customWidth="1"/>
    <col min="4015" max="4017" width="17.42578125" style="1" customWidth="1"/>
    <col min="4018" max="4019" width="16.5703125" style="1" customWidth="1"/>
    <col min="4020" max="4022" width="17.42578125" style="1" customWidth="1"/>
    <col min="4023" max="4024" width="16.5703125" style="1" customWidth="1"/>
    <col min="4025" max="4027" width="17.42578125" style="1" customWidth="1"/>
    <col min="4028" max="4028" width="15.5703125" style="1" customWidth="1"/>
    <col min="4029" max="4029" width="16.5703125" style="1" customWidth="1"/>
    <col min="4030" max="4031" width="17.42578125" style="1" customWidth="1"/>
    <col min="4032" max="4066" width="12.140625" style="1" customWidth="1"/>
    <col min="4067" max="4257" width="9.140625" style="1"/>
    <col min="4258" max="4258" width="34.85546875" style="1" customWidth="1"/>
    <col min="4259" max="4259" width="23.140625" style="1" customWidth="1"/>
    <col min="4260" max="4260" width="6.28515625" style="1" customWidth="1"/>
    <col min="4261" max="4261" width="51" style="1" customWidth="1"/>
    <col min="4262" max="4262" width="16.5703125" style="1" customWidth="1"/>
    <col min="4263" max="4263" width="12.85546875" style="1" customWidth="1"/>
    <col min="4264" max="4264" width="15.5703125" style="1" customWidth="1"/>
    <col min="4265" max="4265" width="16.5703125" style="1" customWidth="1"/>
    <col min="4266" max="4266" width="17" style="1" customWidth="1"/>
    <col min="4267" max="4268" width="17.42578125" style="1" customWidth="1"/>
    <col min="4269" max="4270" width="16.5703125" style="1" customWidth="1"/>
    <col min="4271" max="4273" width="17.42578125" style="1" customWidth="1"/>
    <col min="4274" max="4275" width="16.5703125" style="1" customWidth="1"/>
    <col min="4276" max="4278" width="17.42578125" style="1" customWidth="1"/>
    <col min="4279" max="4280" width="16.5703125" style="1" customWidth="1"/>
    <col min="4281" max="4283" width="17.42578125" style="1" customWidth="1"/>
    <col min="4284" max="4284" width="15.5703125" style="1" customWidth="1"/>
    <col min="4285" max="4285" width="16.5703125" style="1" customWidth="1"/>
    <col min="4286" max="4287" width="17.42578125" style="1" customWidth="1"/>
    <col min="4288" max="4322" width="12.140625" style="1" customWidth="1"/>
    <col min="4323" max="4513" width="9.140625" style="1"/>
    <col min="4514" max="4514" width="34.85546875" style="1" customWidth="1"/>
    <col min="4515" max="4515" width="23.140625" style="1" customWidth="1"/>
    <col min="4516" max="4516" width="6.28515625" style="1" customWidth="1"/>
    <col min="4517" max="4517" width="51" style="1" customWidth="1"/>
    <col min="4518" max="4518" width="16.5703125" style="1" customWidth="1"/>
    <col min="4519" max="4519" width="12.85546875" style="1" customWidth="1"/>
    <col min="4520" max="4520" width="15.5703125" style="1" customWidth="1"/>
    <col min="4521" max="4521" width="16.5703125" style="1" customWidth="1"/>
    <col min="4522" max="4522" width="17" style="1" customWidth="1"/>
    <col min="4523" max="4524" width="17.42578125" style="1" customWidth="1"/>
    <col min="4525" max="4526" width="16.5703125" style="1" customWidth="1"/>
    <col min="4527" max="4529" width="17.42578125" style="1" customWidth="1"/>
    <col min="4530" max="4531" width="16.5703125" style="1" customWidth="1"/>
    <col min="4532" max="4534" width="17.42578125" style="1" customWidth="1"/>
    <col min="4535" max="4536" width="16.5703125" style="1" customWidth="1"/>
    <col min="4537" max="4539" width="17.42578125" style="1" customWidth="1"/>
    <col min="4540" max="4540" width="15.5703125" style="1" customWidth="1"/>
    <col min="4541" max="4541" width="16.5703125" style="1" customWidth="1"/>
    <col min="4542" max="4543" width="17.42578125" style="1" customWidth="1"/>
    <col min="4544" max="4578" width="12.140625" style="1" customWidth="1"/>
    <col min="4579" max="4769" width="9.140625" style="1"/>
    <col min="4770" max="4770" width="34.85546875" style="1" customWidth="1"/>
    <col min="4771" max="4771" width="23.140625" style="1" customWidth="1"/>
    <col min="4772" max="4772" width="6.28515625" style="1" customWidth="1"/>
    <col min="4773" max="4773" width="51" style="1" customWidth="1"/>
    <col min="4774" max="4774" width="16.5703125" style="1" customWidth="1"/>
    <col min="4775" max="4775" width="12.85546875" style="1" customWidth="1"/>
    <col min="4776" max="4776" width="15.5703125" style="1" customWidth="1"/>
    <col min="4777" max="4777" width="16.5703125" style="1" customWidth="1"/>
    <col min="4778" max="4778" width="17" style="1" customWidth="1"/>
    <col min="4779" max="4780" width="17.42578125" style="1" customWidth="1"/>
    <col min="4781" max="4782" width="16.5703125" style="1" customWidth="1"/>
    <col min="4783" max="4785" width="17.42578125" style="1" customWidth="1"/>
    <col min="4786" max="4787" width="16.5703125" style="1" customWidth="1"/>
    <col min="4788" max="4790" width="17.42578125" style="1" customWidth="1"/>
    <col min="4791" max="4792" width="16.5703125" style="1" customWidth="1"/>
    <col min="4793" max="4795" width="17.42578125" style="1" customWidth="1"/>
    <col min="4796" max="4796" width="15.5703125" style="1" customWidth="1"/>
    <col min="4797" max="4797" width="16.5703125" style="1" customWidth="1"/>
    <col min="4798" max="4799" width="17.42578125" style="1" customWidth="1"/>
    <col min="4800" max="4834" width="12.140625" style="1" customWidth="1"/>
    <col min="4835" max="5025" width="9.140625" style="1"/>
    <col min="5026" max="5026" width="34.85546875" style="1" customWidth="1"/>
    <col min="5027" max="5027" width="23.140625" style="1" customWidth="1"/>
    <col min="5028" max="5028" width="6.28515625" style="1" customWidth="1"/>
    <col min="5029" max="5029" width="51" style="1" customWidth="1"/>
    <col min="5030" max="5030" width="16.5703125" style="1" customWidth="1"/>
    <col min="5031" max="5031" width="12.85546875" style="1" customWidth="1"/>
    <col min="5032" max="5032" width="15.5703125" style="1" customWidth="1"/>
    <col min="5033" max="5033" width="16.5703125" style="1" customWidth="1"/>
    <col min="5034" max="5034" width="17" style="1" customWidth="1"/>
    <col min="5035" max="5036" width="17.42578125" style="1" customWidth="1"/>
    <col min="5037" max="5038" width="16.5703125" style="1" customWidth="1"/>
    <col min="5039" max="5041" width="17.42578125" style="1" customWidth="1"/>
    <col min="5042" max="5043" width="16.5703125" style="1" customWidth="1"/>
    <col min="5044" max="5046" width="17.42578125" style="1" customWidth="1"/>
    <col min="5047" max="5048" width="16.5703125" style="1" customWidth="1"/>
    <col min="5049" max="5051" width="17.42578125" style="1" customWidth="1"/>
    <col min="5052" max="5052" width="15.5703125" style="1" customWidth="1"/>
    <col min="5053" max="5053" width="16.5703125" style="1" customWidth="1"/>
    <col min="5054" max="5055" width="17.42578125" style="1" customWidth="1"/>
    <col min="5056" max="5090" width="12.140625" style="1" customWidth="1"/>
    <col min="5091" max="5281" width="9.140625" style="1"/>
    <col min="5282" max="5282" width="34.85546875" style="1" customWidth="1"/>
    <col min="5283" max="5283" width="23.140625" style="1" customWidth="1"/>
    <col min="5284" max="5284" width="6.28515625" style="1" customWidth="1"/>
    <col min="5285" max="5285" width="51" style="1" customWidth="1"/>
    <col min="5286" max="5286" width="16.5703125" style="1" customWidth="1"/>
    <col min="5287" max="5287" width="12.85546875" style="1" customWidth="1"/>
    <col min="5288" max="5288" width="15.5703125" style="1" customWidth="1"/>
    <col min="5289" max="5289" width="16.5703125" style="1" customWidth="1"/>
    <col min="5290" max="5290" width="17" style="1" customWidth="1"/>
    <col min="5291" max="5292" width="17.42578125" style="1" customWidth="1"/>
    <col min="5293" max="5294" width="16.5703125" style="1" customWidth="1"/>
    <col min="5295" max="5297" width="17.42578125" style="1" customWidth="1"/>
    <col min="5298" max="5299" width="16.5703125" style="1" customWidth="1"/>
    <col min="5300" max="5302" width="17.42578125" style="1" customWidth="1"/>
    <col min="5303" max="5304" width="16.5703125" style="1" customWidth="1"/>
    <col min="5305" max="5307" width="17.42578125" style="1" customWidth="1"/>
    <col min="5308" max="5308" width="15.5703125" style="1" customWidth="1"/>
    <col min="5309" max="5309" width="16.5703125" style="1" customWidth="1"/>
    <col min="5310" max="5311" width="17.42578125" style="1" customWidth="1"/>
    <col min="5312" max="5346" width="12.140625" style="1" customWidth="1"/>
    <col min="5347" max="5537" width="9.140625" style="1"/>
    <col min="5538" max="5538" width="34.85546875" style="1" customWidth="1"/>
    <col min="5539" max="5539" width="23.140625" style="1" customWidth="1"/>
    <col min="5540" max="5540" width="6.28515625" style="1" customWidth="1"/>
    <col min="5541" max="5541" width="51" style="1" customWidth="1"/>
    <col min="5542" max="5542" width="16.5703125" style="1" customWidth="1"/>
    <col min="5543" max="5543" width="12.85546875" style="1" customWidth="1"/>
    <col min="5544" max="5544" width="15.5703125" style="1" customWidth="1"/>
    <col min="5545" max="5545" width="16.5703125" style="1" customWidth="1"/>
    <col min="5546" max="5546" width="17" style="1" customWidth="1"/>
    <col min="5547" max="5548" width="17.42578125" style="1" customWidth="1"/>
    <col min="5549" max="5550" width="16.5703125" style="1" customWidth="1"/>
    <col min="5551" max="5553" width="17.42578125" style="1" customWidth="1"/>
    <col min="5554" max="5555" width="16.5703125" style="1" customWidth="1"/>
    <col min="5556" max="5558" width="17.42578125" style="1" customWidth="1"/>
    <col min="5559" max="5560" width="16.5703125" style="1" customWidth="1"/>
    <col min="5561" max="5563" width="17.42578125" style="1" customWidth="1"/>
    <col min="5564" max="5564" width="15.5703125" style="1" customWidth="1"/>
    <col min="5565" max="5565" width="16.5703125" style="1" customWidth="1"/>
    <col min="5566" max="5567" width="17.42578125" style="1" customWidth="1"/>
    <col min="5568" max="5602" width="12.140625" style="1" customWidth="1"/>
    <col min="5603" max="5793" width="9.140625" style="1"/>
    <col min="5794" max="5794" width="34.85546875" style="1" customWidth="1"/>
    <col min="5795" max="5795" width="23.140625" style="1" customWidth="1"/>
    <col min="5796" max="5796" width="6.28515625" style="1" customWidth="1"/>
    <col min="5797" max="5797" width="51" style="1" customWidth="1"/>
    <col min="5798" max="5798" width="16.5703125" style="1" customWidth="1"/>
    <col min="5799" max="5799" width="12.85546875" style="1" customWidth="1"/>
    <col min="5800" max="5800" width="15.5703125" style="1" customWidth="1"/>
    <col min="5801" max="5801" width="16.5703125" style="1" customWidth="1"/>
    <col min="5802" max="5802" width="17" style="1" customWidth="1"/>
    <col min="5803" max="5804" width="17.42578125" style="1" customWidth="1"/>
    <col min="5805" max="5806" width="16.5703125" style="1" customWidth="1"/>
    <col min="5807" max="5809" width="17.42578125" style="1" customWidth="1"/>
    <col min="5810" max="5811" width="16.5703125" style="1" customWidth="1"/>
    <col min="5812" max="5814" width="17.42578125" style="1" customWidth="1"/>
    <col min="5815" max="5816" width="16.5703125" style="1" customWidth="1"/>
    <col min="5817" max="5819" width="17.42578125" style="1" customWidth="1"/>
    <col min="5820" max="5820" width="15.5703125" style="1" customWidth="1"/>
    <col min="5821" max="5821" width="16.5703125" style="1" customWidth="1"/>
    <col min="5822" max="5823" width="17.42578125" style="1" customWidth="1"/>
    <col min="5824" max="5858" width="12.140625" style="1" customWidth="1"/>
    <col min="5859" max="6049" width="9.140625" style="1"/>
    <col min="6050" max="6050" width="34.85546875" style="1" customWidth="1"/>
    <col min="6051" max="6051" width="23.140625" style="1" customWidth="1"/>
    <col min="6052" max="6052" width="6.28515625" style="1" customWidth="1"/>
    <col min="6053" max="6053" width="51" style="1" customWidth="1"/>
    <col min="6054" max="6054" width="16.5703125" style="1" customWidth="1"/>
    <col min="6055" max="6055" width="12.85546875" style="1" customWidth="1"/>
    <col min="6056" max="6056" width="15.5703125" style="1" customWidth="1"/>
    <col min="6057" max="6057" width="16.5703125" style="1" customWidth="1"/>
    <col min="6058" max="6058" width="17" style="1" customWidth="1"/>
    <col min="6059" max="6060" width="17.42578125" style="1" customWidth="1"/>
    <col min="6061" max="6062" width="16.5703125" style="1" customWidth="1"/>
    <col min="6063" max="6065" width="17.42578125" style="1" customWidth="1"/>
    <col min="6066" max="6067" width="16.5703125" style="1" customWidth="1"/>
    <col min="6068" max="6070" width="17.42578125" style="1" customWidth="1"/>
    <col min="6071" max="6072" width="16.5703125" style="1" customWidth="1"/>
    <col min="6073" max="6075" width="17.42578125" style="1" customWidth="1"/>
    <col min="6076" max="6076" width="15.5703125" style="1" customWidth="1"/>
    <col min="6077" max="6077" width="16.5703125" style="1" customWidth="1"/>
    <col min="6078" max="6079" width="17.42578125" style="1" customWidth="1"/>
    <col min="6080" max="6114" width="12.140625" style="1" customWidth="1"/>
    <col min="6115" max="6305" width="9.140625" style="1"/>
    <col min="6306" max="6306" width="34.85546875" style="1" customWidth="1"/>
    <col min="6307" max="6307" width="23.140625" style="1" customWidth="1"/>
    <col min="6308" max="6308" width="6.28515625" style="1" customWidth="1"/>
    <col min="6309" max="6309" width="51" style="1" customWidth="1"/>
    <col min="6310" max="6310" width="16.5703125" style="1" customWidth="1"/>
    <col min="6311" max="6311" width="12.85546875" style="1" customWidth="1"/>
    <col min="6312" max="6312" width="15.5703125" style="1" customWidth="1"/>
    <col min="6313" max="6313" width="16.5703125" style="1" customWidth="1"/>
    <col min="6314" max="6314" width="17" style="1" customWidth="1"/>
    <col min="6315" max="6316" width="17.42578125" style="1" customWidth="1"/>
    <col min="6317" max="6318" width="16.5703125" style="1" customWidth="1"/>
    <col min="6319" max="6321" width="17.42578125" style="1" customWidth="1"/>
    <col min="6322" max="6323" width="16.5703125" style="1" customWidth="1"/>
    <col min="6324" max="6326" width="17.42578125" style="1" customWidth="1"/>
    <col min="6327" max="6328" width="16.5703125" style="1" customWidth="1"/>
    <col min="6329" max="6331" width="17.42578125" style="1" customWidth="1"/>
    <col min="6332" max="6332" width="15.5703125" style="1" customWidth="1"/>
    <col min="6333" max="6333" width="16.5703125" style="1" customWidth="1"/>
    <col min="6334" max="6335" width="17.42578125" style="1" customWidth="1"/>
    <col min="6336" max="6370" width="12.140625" style="1" customWidth="1"/>
    <col min="6371" max="6561" width="9.140625" style="1"/>
    <col min="6562" max="6562" width="34.85546875" style="1" customWidth="1"/>
    <col min="6563" max="6563" width="23.140625" style="1" customWidth="1"/>
    <col min="6564" max="6564" width="6.28515625" style="1" customWidth="1"/>
    <col min="6565" max="6565" width="51" style="1" customWidth="1"/>
    <col min="6566" max="6566" width="16.5703125" style="1" customWidth="1"/>
    <col min="6567" max="6567" width="12.85546875" style="1" customWidth="1"/>
    <col min="6568" max="6568" width="15.5703125" style="1" customWidth="1"/>
    <col min="6569" max="6569" width="16.5703125" style="1" customWidth="1"/>
    <col min="6570" max="6570" width="17" style="1" customWidth="1"/>
    <col min="6571" max="6572" width="17.42578125" style="1" customWidth="1"/>
    <col min="6573" max="6574" width="16.5703125" style="1" customWidth="1"/>
    <col min="6575" max="6577" width="17.42578125" style="1" customWidth="1"/>
    <col min="6578" max="6579" width="16.5703125" style="1" customWidth="1"/>
    <col min="6580" max="6582" width="17.42578125" style="1" customWidth="1"/>
    <col min="6583" max="6584" width="16.5703125" style="1" customWidth="1"/>
    <col min="6585" max="6587" width="17.42578125" style="1" customWidth="1"/>
    <col min="6588" max="6588" width="15.5703125" style="1" customWidth="1"/>
    <col min="6589" max="6589" width="16.5703125" style="1" customWidth="1"/>
    <col min="6590" max="6591" width="17.42578125" style="1" customWidth="1"/>
    <col min="6592" max="6626" width="12.140625" style="1" customWidth="1"/>
    <col min="6627" max="6817" width="9.140625" style="1"/>
    <col min="6818" max="6818" width="34.85546875" style="1" customWidth="1"/>
    <col min="6819" max="6819" width="23.140625" style="1" customWidth="1"/>
    <col min="6820" max="6820" width="6.28515625" style="1" customWidth="1"/>
    <col min="6821" max="6821" width="51" style="1" customWidth="1"/>
    <col min="6822" max="6822" width="16.5703125" style="1" customWidth="1"/>
    <col min="6823" max="6823" width="12.85546875" style="1" customWidth="1"/>
    <col min="6824" max="6824" width="15.5703125" style="1" customWidth="1"/>
    <col min="6825" max="6825" width="16.5703125" style="1" customWidth="1"/>
    <col min="6826" max="6826" width="17" style="1" customWidth="1"/>
    <col min="6827" max="6828" width="17.42578125" style="1" customWidth="1"/>
    <col min="6829" max="6830" width="16.5703125" style="1" customWidth="1"/>
    <col min="6831" max="6833" width="17.42578125" style="1" customWidth="1"/>
    <col min="6834" max="6835" width="16.5703125" style="1" customWidth="1"/>
    <col min="6836" max="6838" width="17.42578125" style="1" customWidth="1"/>
    <col min="6839" max="6840" width="16.5703125" style="1" customWidth="1"/>
    <col min="6841" max="6843" width="17.42578125" style="1" customWidth="1"/>
    <col min="6844" max="6844" width="15.5703125" style="1" customWidth="1"/>
    <col min="6845" max="6845" width="16.5703125" style="1" customWidth="1"/>
    <col min="6846" max="6847" width="17.42578125" style="1" customWidth="1"/>
    <col min="6848" max="6882" width="12.140625" style="1" customWidth="1"/>
    <col min="6883" max="7073" width="9.140625" style="1"/>
    <col min="7074" max="7074" width="34.85546875" style="1" customWidth="1"/>
    <col min="7075" max="7075" width="23.140625" style="1" customWidth="1"/>
    <col min="7076" max="7076" width="6.28515625" style="1" customWidth="1"/>
    <col min="7077" max="7077" width="51" style="1" customWidth="1"/>
    <col min="7078" max="7078" width="16.5703125" style="1" customWidth="1"/>
    <col min="7079" max="7079" width="12.85546875" style="1" customWidth="1"/>
    <col min="7080" max="7080" width="15.5703125" style="1" customWidth="1"/>
    <col min="7081" max="7081" width="16.5703125" style="1" customWidth="1"/>
    <col min="7082" max="7082" width="17" style="1" customWidth="1"/>
    <col min="7083" max="7084" width="17.42578125" style="1" customWidth="1"/>
    <col min="7085" max="7086" width="16.5703125" style="1" customWidth="1"/>
    <col min="7087" max="7089" width="17.42578125" style="1" customWidth="1"/>
    <col min="7090" max="7091" width="16.5703125" style="1" customWidth="1"/>
    <col min="7092" max="7094" width="17.42578125" style="1" customWidth="1"/>
    <col min="7095" max="7096" width="16.5703125" style="1" customWidth="1"/>
    <col min="7097" max="7099" width="17.42578125" style="1" customWidth="1"/>
    <col min="7100" max="7100" width="15.5703125" style="1" customWidth="1"/>
    <col min="7101" max="7101" width="16.5703125" style="1" customWidth="1"/>
    <col min="7102" max="7103" width="17.42578125" style="1" customWidth="1"/>
    <col min="7104" max="7138" width="12.140625" style="1" customWidth="1"/>
    <col min="7139" max="7329" width="9.140625" style="1"/>
    <col min="7330" max="7330" width="34.85546875" style="1" customWidth="1"/>
    <col min="7331" max="7331" width="23.140625" style="1" customWidth="1"/>
    <col min="7332" max="7332" width="6.28515625" style="1" customWidth="1"/>
    <col min="7333" max="7333" width="51" style="1" customWidth="1"/>
    <col min="7334" max="7334" width="16.5703125" style="1" customWidth="1"/>
    <col min="7335" max="7335" width="12.85546875" style="1" customWidth="1"/>
    <col min="7336" max="7336" width="15.5703125" style="1" customWidth="1"/>
    <col min="7337" max="7337" width="16.5703125" style="1" customWidth="1"/>
    <col min="7338" max="7338" width="17" style="1" customWidth="1"/>
    <col min="7339" max="7340" width="17.42578125" style="1" customWidth="1"/>
    <col min="7341" max="7342" width="16.5703125" style="1" customWidth="1"/>
    <col min="7343" max="7345" width="17.42578125" style="1" customWidth="1"/>
    <col min="7346" max="7347" width="16.5703125" style="1" customWidth="1"/>
    <col min="7348" max="7350" width="17.42578125" style="1" customWidth="1"/>
    <col min="7351" max="7352" width="16.5703125" style="1" customWidth="1"/>
    <col min="7353" max="7355" width="17.42578125" style="1" customWidth="1"/>
    <col min="7356" max="7356" width="15.5703125" style="1" customWidth="1"/>
    <col min="7357" max="7357" width="16.5703125" style="1" customWidth="1"/>
    <col min="7358" max="7359" width="17.42578125" style="1" customWidth="1"/>
    <col min="7360" max="7394" width="12.140625" style="1" customWidth="1"/>
    <col min="7395" max="7585" width="9.140625" style="1"/>
    <col min="7586" max="7586" width="34.85546875" style="1" customWidth="1"/>
    <col min="7587" max="7587" width="23.140625" style="1" customWidth="1"/>
    <col min="7588" max="7588" width="6.28515625" style="1" customWidth="1"/>
    <col min="7589" max="7589" width="51" style="1" customWidth="1"/>
    <col min="7590" max="7590" width="16.5703125" style="1" customWidth="1"/>
    <col min="7591" max="7591" width="12.85546875" style="1" customWidth="1"/>
    <col min="7592" max="7592" width="15.5703125" style="1" customWidth="1"/>
    <col min="7593" max="7593" width="16.5703125" style="1" customWidth="1"/>
    <col min="7594" max="7594" width="17" style="1" customWidth="1"/>
    <col min="7595" max="7596" width="17.42578125" style="1" customWidth="1"/>
    <col min="7597" max="7598" width="16.5703125" style="1" customWidth="1"/>
    <col min="7599" max="7601" width="17.42578125" style="1" customWidth="1"/>
    <col min="7602" max="7603" width="16.5703125" style="1" customWidth="1"/>
    <col min="7604" max="7606" width="17.42578125" style="1" customWidth="1"/>
    <col min="7607" max="7608" width="16.5703125" style="1" customWidth="1"/>
    <col min="7609" max="7611" width="17.42578125" style="1" customWidth="1"/>
    <col min="7612" max="7612" width="15.5703125" style="1" customWidth="1"/>
    <col min="7613" max="7613" width="16.5703125" style="1" customWidth="1"/>
    <col min="7614" max="7615" width="17.42578125" style="1" customWidth="1"/>
    <col min="7616" max="7650" width="12.140625" style="1" customWidth="1"/>
    <col min="7651" max="7841" width="9.140625" style="1"/>
    <col min="7842" max="7842" width="34.85546875" style="1" customWidth="1"/>
    <col min="7843" max="7843" width="23.140625" style="1" customWidth="1"/>
    <col min="7844" max="7844" width="6.28515625" style="1" customWidth="1"/>
    <col min="7845" max="7845" width="51" style="1" customWidth="1"/>
    <col min="7846" max="7846" width="16.5703125" style="1" customWidth="1"/>
    <col min="7847" max="7847" width="12.85546875" style="1" customWidth="1"/>
    <col min="7848" max="7848" width="15.5703125" style="1" customWidth="1"/>
    <col min="7849" max="7849" width="16.5703125" style="1" customWidth="1"/>
    <col min="7850" max="7850" width="17" style="1" customWidth="1"/>
    <col min="7851" max="7852" width="17.42578125" style="1" customWidth="1"/>
    <col min="7853" max="7854" width="16.5703125" style="1" customWidth="1"/>
    <col min="7855" max="7857" width="17.42578125" style="1" customWidth="1"/>
    <col min="7858" max="7859" width="16.5703125" style="1" customWidth="1"/>
    <col min="7860" max="7862" width="17.42578125" style="1" customWidth="1"/>
    <col min="7863" max="7864" width="16.5703125" style="1" customWidth="1"/>
    <col min="7865" max="7867" width="17.42578125" style="1" customWidth="1"/>
    <col min="7868" max="7868" width="15.5703125" style="1" customWidth="1"/>
    <col min="7869" max="7869" width="16.5703125" style="1" customWidth="1"/>
    <col min="7870" max="7871" width="17.42578125" style="1" customWidth="1"/>
    <col min="7872" max="7906" width="12.140625" style="1" customWidth="1"/>
    <col min="7907" max="8097" width="9.140625" style="1"/>
    <col min="8098" max="8098" width="34.85546875" style="1" customWidth="1"/>
    <col min="8099" max="8099" width="23.140625" style="1" customWidth="1"/>
    <col min="8100" max="8100" width="6.28515625" style="1" customWidth="1"/>
    <col min="8101" max="8101" width="51" style="1" customWidth="1"/>
    <col min="8102" max="8102" width="16.5703125" style="1" customWidth="1"/>
    <col min="8103" max="8103" width="12.85546875" style="1" customWidth="1"/>
    <col min="8104" max="8104" width="15.5703125" style="1" customWidth="1"/>
    <col min="8105" max="8105" width="16.5703125" style="1" customWidth="1"/>
    <col min="8106" max="8106" width="17" style="1" customWidth="1"/>
    <col min="8107" max="8108" width="17.42578125" style="1" customWidth="1"/>
    <col min="8109" max="8110" width="16.5703125" style="1" customWidth="1"/>
    <col min="8111" max="8113" width="17.42578125" style="1" customWidth="1"/>
    <col min="8114" max="8115" width="16.5703125" style="1" customWidth="1"/>
    <col min="8116" max="8118" width="17.42578125" style="1" customWidth="1"/>
    <col min="8119" max="8120" width="16.5703125" style="1" customWidth="1"/>
    <col min="8121" max="8123" width="17.42578125" style="1" customWidth="1"/>
    <col min="8124" max="8124" width="15.5703125" style="1" customWidth="1"/>
    <col min="8125" max="8125" width="16.5703125" style="1" customWidth="1"/>
    <col min="8126" max="8127" width="17.42578125" style="1" customWidth="1"/>
    <col min="8128" max="8162" width="12.140625" style="1" customWidth="1"/>
    <col min="8163" max="8353" width="9.140625" style="1"/>
    <col min="8354" max="8354" width="34.85546875" style="1" customWidth="1"/>
    <col min="8355" max="8355" width="23.140625" style="1" customWidth="1"/>
    <col min="8356" max="8356" width="6.28515625" style="1" customWidth="1"/>
    <col min="8357" max="8357" width="51" style="1" customWidth="1"/>
    <col min="8358" max="8358" width="16.5703125" style="1" customWidth="1"/>
    <col min="8359" max="8359" width="12.85546875" style="1" customWidth="1"/>
    <col min="8360" max="8360" width="15.5703125" style="1" customWidth="1"/>
    <col min="8361" max="8361" width="16.5703125" style="1" customWidth="1"/>
    <col min="8362" max="8362" width="17" style="1" customWidth="1"/>
    <col min="8363" max="8364" width="17.42578125" style="1" customWidth="1"/>
    <col min="8365" max="8366" width="16.5703125" style="1" customWidth="1"/>
    <col min="8367" max="8369" width="17.42578125" style="1" customWidth="1"/>
    <col min="8370" max="8371" width="16.5703125" style="1" customWidth="1"/>
    <col min="8372" max="8374" width="17.42578125" style="1" customWidth="1"/>
    <col min="8375" max="8376" width="16.5703125" style="1" customWidth="1"/>
    <col min="8377" max="8379" width="17.42578125" style="1" customWidth="1"/>
    <col min="8380" max="8380" width="15.5703125" style="1" customWidth="1"/>
    <col min="8381" max="8381" width="16.5703125" style="1" customWidth="1"/>
    <col min="8382" max="8383" width="17.42578125" style="1" customWidth="1"/>
    <col min="8384" max="8418" width="12.140625" style="1" customWidth="1"/>
    <col min="8419" max="8609" width="9.140625" style="1"/>
    <col min="8610" max="8610" width="34.85546875" style="1" customWidth="1"/>
    <col min="8611" max="8611" width="23.140625" style="1" customWidth="1"/>
    <col min="8612" max="8612" width="6.28515625" style="1" customWidth="1"/>
    <col min="8613" max="8613" width="51" style="1" customWidth="1"/>
    <col min="8614" max="8614" width="16.5703125" style="1" customWidth="1"/>
    <col min="8615" max="8615" width="12.85546875" style="1" customWidth="1"/>
    <col min="8616" max="8616" width="15.5703125" style="1" customWidth="1"/>
    <col min="8617" max="8617" width="16.5703125" style="1" customWidth="1"/>
    <col min="8618" max="8618" width="17" style="1" customWidth="1"/>
    <col min="8619" max="8620" width="17.42578125" style="1" customWidth="1"/>
    <col min="8621" max="8622" width="16.5703125" style="1" customWidth="1"/>
    <col min="8623" max="8625" width="17.42578125" style="1" customWidth="1"/>
    <col min="8626" max="8627" width="16.5703125" style="1" customWidth="1"/>
    <col min="8628" max="8630" width="17.42578125" style="1" customWidth="1"/>
    <col min="8631" max="8632" width="16.5703125" style="1" customWidth="1"/>
    <col min="8633" max="8635" width="17.42578125" style="1" customWidth="1"/>
    <col min="8636" max="8636" width="15.5703125" style="1" customWidth="1"/>
    <col min="8637" max="8637" width="16.5703125" style="1" customWidth="1"/>
    <col min="8638" max="8639" width="17.42578125" style="1" customWidth="1"/>
    <col min="8640" max="8674" width="12.140625" style="1" customWidth="1"/>
    <col min="8675" max="8865" width="9.140625" style="1"/>
    <col min="8866" max="8866" width="34.85546875" style="1" customWidth="1"/>
    <col min="8867" max="8867" width="23.140625" style="1" customWidth="1"/>
    <col min="8868" max="8868" width="6.28515625" style="1" customWidth="1"/>
    <col min="8869" max="8869" width="51" style="1" customWidth="1"/>
    <col min="8870" max="8870" width="16.5703125" style="1" customWidth="1"/>
    <col min="8871" max="8871" width="12.85546875" style="1" customWidth="1"/>
    <col min="8872" max="8872" width="15.5703125" style="1" customWidth="1"/>
    <col min="8873" max="8873" width="16.5703125" style="1" customWidth="1"/>
    <col min="8874" max="8874" width="17" style="1" customWidth="1"/>
    <col min="8875" max="8876" width="17.42578125" style="1" customWidth="1"/>
    <col min="8877" max="8878" width="16.5703125" style="1" customWidth="1"/>
    <col min="8879" max="8881" width="17.42578125" style="1" customWidth="1"/>
    <col min="8882" max="8883" width="16.5703125" style="1" customWidth="1"/>
    <col min="8884" max="8886" width="17.42578125" style="1" customWidth="1"/>
    <col min="8887" max="8888" width="16.5703125" style="1" customWidth="1"/>
    <col min="8889" max="8891" width="17.42578125" style="1" customWidth="1"/>
    <col min="8892" max="8892" width="15.5703125" style="1" customWidth="1"/>
    <col min="8893" max="8893" width="16.5703125" style="1" customWidth="1"/>
    <col min="8894" max="8895" width="17.42578125" style="1" customWidth="1"/>
    <col min="8896" max="8930" width="12.140625" style="1" customWidth="1"/>
    <col min="8931" max="9121" width="9.140625" style="1"/>
    <col min="9122" max="9122" width="34.85546875" style="1" customWidth="1"/>
    <col min="9123" max="9123" width="23.140625" style="1" customWidth="1"/>
    <col min="9124" max="9124" width="6.28515625" style="1" customWidth="1"/>
    <col min="9125" max="9125" width="51" style="1" customWidth="1"/>
    <col min="9126" max="9126" width="16.5703125" style="1" customWidth="1"/>
    <col min="9127" max="9127" width="12.85546875" style="1" customWidth="1"/>
    <col min="9128" max="9128" width="15.5703125" style="1" customWidth="1"/>
    <col min="9129" max="9129" width="16.5703125" style="1" customWidth="1"/>
    <col min="9130" max="9130" width="17" style="1" customWidth="1"/>
    <col min="9131" max="9132" width="17.42578125" style="1" customWidth="1"/>
    <col min="9133" max="9134" width="16.5703125" style="1" customWidth="1"/>
    <col min="9135" max="9137" width="17.42578125" style="1" customWidth="1"/>
    <col min="9138" max="9139" width="16.5703125" style="1" customWidth="1"/>
    <col min="9140" max="9142" width="17.42578125" style="1" customWidth="1"/>
    <col min="9143" max="9144" width="16.5703125" style="1" customWidth="1"/>
    <col min="9145" max="9147" width="17.42578125" style="1" customWidth="1"/>
    <col min="9148" max="9148" width="15.5703125" style="1" customWidth="1"/>
    <col min="9149" max="9149" width="16.5703125" style="1" customWidth="1"/>
    <col min="9150" max="9151" width="17.42578125" style="1" customWidth="1"/>
    <col min="9152" max="9186" width="12.140625" style="1" customWidth="1"/>
    <col min="9187" max="9377" width="9.140625" style="1"/>
    <col min="9378" max="9378" width="34.85546875" style="1" customWidth="1"/>
    <col min="9379" max="9379" width="23.140625" style="1" customWidth="1"/>
    <col min="9380" max="9380" width="6.28515625" style="1" customWidth="1"/>
    <col min="9381" max="9381" width="51" style="1" customWidth="1"/>
    <col min="9382" max="9382" width="16.5703125" style="1" customWidth="1"/>
    <col min="9383" max="9383" width="12.85546875" style="1" customWidth="1"/>
    <col min="9384" max="9384" width="15.5703125" style="1" customWidth="1"/>
    <col min="9385" max="9385" width="16.5703125" style="1" customWidth="1"/>
    <col min="9386" max="9386" width="17" style="1" customWidth="1"/>
    <col min="9387" max="9388" width="17.42578125" style="1" customWidth="1"/>
    <col min="9389" max="9390" width="16.5703125" style="1" customWidth="1"/>
    <col min="9391" max="9393" width="17.42578125" style="1" customWidth="1"/>
    <col min="9394" max="9395" width="16.5703125" style="1" customWidth="1"/>
    <col min="9396" max="9398" width="17.42578125" style="1" customWidth="1"/>
    <col min="9399" max="9400" width="16.5703125" style="1" customWidth="1"/>
    <col min="9401" max="9403" width="17.42578125" style="1" customWidth="1"/>
    <col min="9404" max="9404" width="15.5703125" style="1" customWidth="1"/>
    <col min="9405" max="9405" width="16.5703125" style="1" customWidth="1"/>
    <col min="9406" max="9407" width="17.42578125" style="1" customWidth="1"/>
    <col min="9408" max="9442" width="12.140625" style="1" customWidth="1"/>
    <col min="9443" max="9633" width="9.140625" style="1"/>
    <col min="9634" max="9634" width="34.85546875" style="1" customWidth="1"/>
    <col min="9635" max="9635" width="23.140625" style="1" customWidth="1"/>
    <col min="9636" max="9636" width="6.28515625" style="1" customWidth="1"/>
    <col min="9637" max="9637" width="51" style="1" customWidth="1"/>
    <col min="9638" max="9638" width="16.5703125" style="1" customWidth="1"/>
    <col min="9639" max="9639" width="12.85546875" style="1" customWidth="1"/>
    <col min="9640" max="9640" width="15.5703125" style="1" customWidth="1"/>
    <col min="9641" max="9641" width="16.5703125" style="1" customWidth="1"/>
    <col min="9642" max="9642" width="17" style="1" customWidth="1"/>
    <col min="9643" max="9644" width="17.42578125" style="1" customWidth="1"/>
    <col min="9645" max="9646" width="16.5703125" style="1" customWidth="1"/>
    <col min="9647" max="9649" width="17.42578125" style="1" customWidth="1"/>
    <col min="9650" max="9651" width="16.5703125" style="1" customWidth="1"/>
    <col min="9652" max="9654" width="17.42578125" style="1" customWidth="1"/>
    <col min="9655" max="9656" width="16.5703125" style="1" customWidth="1"/>
    <col min="9657" max="9659" width="17.42578125" style="1" customWidth="1"/>
    <col min="9660" max="9660" width="15.5703125" style="1" customWidth="1"/>
    <col min="9661" max="9661" width="16.5703125" style="1" customWidth="1"/>
    <col min="9662" max="9663" width="17.42578125" style="1" customWidth="1"/>
    <col min="9664" max="9698" width="12.140625" style="1" customWidth="1"/>
    <col min="9699" max="9889" width="9.140625" style="1"/>
    <col min="9890" max="9890" width="34.85546875" style="1" customWidth="1"/>
    <col min="9891" max="9891" width="23.140625" style="1" customWidth="1"/>
    <col min="9892" max="9892" width="6.28515625" style="1" customWidth="1"/>
    <col min="9893" max="9893" width="51" style="1" customWidth="1"/>
    <col min="9894" max="9894" width="16.5703125" style="1" customWidth="1"/>
    <col min="9895" max="9895" width="12.85546875" style="1" customWidth="1"/>
    <col min="9896" max="9896" width="15.5703125" style="1" customWidth="1"/>
    <col min="9897" max="9897" width="16.5703125" style="1" customWidth="1"/>
    <col min="9898" max="9898" width="17" style="1" customWidth="1"/>
    <col min="9899" max="9900" width="17.42578125" style="1" customWidth="1"/>
    <col min="9901" max="9902" width="16.5703125" style="1" customWidth="1"/>
    <col min="9903" max="9905" width="17.42578125" style="1" customWidth="1"/>
    <col min="9906" max="9907" width="16.5703125" style="1" customWidth="1"/>
    <col min="9908" max="9910" width="17.42578125" style="1" customWidth="1"/>
    <col min="9911" max="9912" width="16.5703125" style="1" customWidth="1"/>
    <col min="9913" max="9915" width="17.42578125" style="1" customWidth="1"/>
    <col min="9916" max="9916" width="15.5703125" style="1" customWidth="1"/>
    <col min="9917" max="9917" width="16.5703125" style="1" customWidth="1"/>
    <col min="9918" max="9919" width="17.42578125" style="1" customWidth="1"/>
    <col min="9920" max="9954" width="12.140625" style="1" customWidth="1"/>
    <col min="9955" max="10145" width="9.140625" style="1"/>
    <col min="10146" max="10146" width="34.85546875" style="1" customWidth="1"/>
    <col min="10147" max="10147" width="23.140625" style="1" customWidth="1"/>
    <col min="10148" max="10148" width="6.28515625" style="1" customWidth="1"/>
    <col min="10149" max="10149" width="51" style="1" customWidth="1"/>
    <col min="10150" max="10150" width="16.5703125" style="1" customWidth="1"/>
    <col min="10151" max="10151" width="12.85546875" style="1" customWidth="1"/>
    <col min="10152" max="10152" width="15.5703125" style="1" customWidth="1"/>
    <col min="10153" max="10153" width="16.5703125" style="1" customWidth="1"/>
    <col min="10154" max="10154" width="17" style="1" customWidth="1"/>
    <col min="10155" max="10156" width="17.42578125" style="1" customWidth="1"/>
    <col min="10157" max="10158" width="16.5703125" style="1" customWidth="1"/>
    <col min="10159" max="10161" width="17.42578125" style="1" customWidth="1"/>
    <col min="10162" max="10163" width="16.5703125" style="1" customWidth="1"/>
    <col min="10164" max="10166" width="17.42578125" style="1" customWidth="1"/>
    <col min="10167" max="10168" width="16.5703125" style="1" customWidth="1"/>
    <col min="10169" max="10171" width="17.42578125" style="1" customWidth="1"/>
    <col min="10172" max="10172" width="15.5703125" style="1" customWidth="1"/>
    <col min="10173" max="10173" width="16.5703125" style="1" customWidth="1"/>
    <col min="10174" max="10175" width="17.42578125" style="1" customWidth="1"/>
    <col min="10176" max="10210" width="12.140625" style="1" customWidth="1"/>
    <col min="10211" max="10401" width="9.140625" style="1"/>
    <col min="10402" max="10402" width="34.85546875" style="1" customWidth="1"/>
    <col min="10403" max="10403" width="23.140625" style="1" customWidth="1"/>
    <col min="10404" max="10404" width="6.28515625" style="1" customWidth="1"/>
    <col min="10405" max="10405" width="51" style="1" customWidth="1"/>
    <col min="10406" max="10406" width="16.5703125" style="1" customWidth="1"/>
    <col min="10407" max="10407" width="12.85546875" style="1" customWidth="1"/>
    <col min="10408" max="10408" width="15.5703125" style="1" customWidth="1"/>
    <col min="10409" max="10409" width="16.5703125" style="1" customWidth="1"/>
    <col min="10410" max="10410" width="17" style="1" customWidth="1"/>
    <col min="10411" max="10412" width="17.42578125" style="1" customWidth="1"/>
    <col min="10413" max="10414" width="16.5703125" style="1" customWidth="1"/>
    <col min="10415" max="10417" width="17.42578125" style="1" customWidth="1"/>
    <col min="10418" max="10419" width="16.5703125" style="1" customWidth="1"/>
    <col min="10420" max="10422" width="17.42578125" style="1" customWidth="1"/>
    <col min="10423" max="10424" width="16.5703125" style="1" customWidth="1"/>
    <col min="10425" max="10427" width="17.42578125" style="1" customWidth="1"/>
    <col min="10428" max="10428" width="15.5703125" style="1" customWidth="1"/>
    <col min="10429" max="10429" width="16.5703125" style="1" customWidth="1"/>
    <col min="10430" max="10431" width="17.42578125" style="1" customWidth="1"/>
    <col min="10432" max="10466" width="12.140625" style="1" customWidth="1"/>
    <col min="10467" max="10657" width="9.140625" style="1"/>
    <col min="10658" max="10658" width="34.85546875" style="1" customWidth="1"/>
    <col min="10659" max="10659" width="23.140625" style="1" customWidth="1"/>
    <col min="10660" max="10660" width="6.28515625" style="1" customWidth="1"/>
    <col min="10661" max="10661" width="51" style="1" customWidth="1"/>
    <col min="10662" max="10662" width="16.5703125" style="1" customWidth="1"/>
    <col min="10663" max="10663" width="12.85546875" style="1" customWidth="1"/>
    <col min="10664" max="10664" width="15.5703125" style="1" customWidth="1"/>
    <col min="10665" max="10665" width="16.5703125" style="1" customWidth="1"/>
    <col min="10666" max="10666" width="17" style="1" customWidth="1"/>
    <col min="10667" max="10668" width="17.42578125" style="1" customWidth="1"/>
    <col min="10669" max="10670" width="16.5703125" style="1" customWidth="1"/>
    <col min="10671" max="10673" width="17.42578125" style="1" customWidth="1"/>
    <col min="10674" max="10675" width="16.5703125" style="1" customWidth="1"/>
    <col min="10676" max="10678" width="17.42578125" style="1" customWidth="1"/>
    <col min="10679" max="10680" width="16.5703125" style="1" customWidth="1"/>
    <col min="10681" max="10683" width="17.42578125" style="1" customWidth="1"/>
    <col min="10684" max="10684" width="15.5703125" style="1" customWidth="1"/>
    <col min="10685" max="10685" width="16.5703125" style="1" customWidth="1"/>
    <col min="10686" max="10687" width="17.42578125" style="1" customWidth="1"/>
    <col min="10688" max="10722" width="12.140625" style="1" customWidth="1"/>
    <col min="10723" max="10913" width="9.140625" style="1"/>
    <col min="10914" max="10914" width="34.85546875" style="1" customWidth="1"/>
    <col min="10915" max="10915" width="23.140625" style="1" customWidth="1"/>
    <col min="10916" max="10916" width="6.28515625" style="1" customWidth="1"/>
    <col min="10917" max="10917" width="51" style="1" customWidth="1"/>
    <col min="10918" max="10918" width="16.5703125" style="1" customWidth="1"/>
    <col min="10919" max="10919" width="12.85546875" style="1" customWidth="1"/>
    <col min="10920" max="10920" width="15.5703125" style="1" customWidth="1"/>
    <col min="10921" max="10921" width="16.5703125" style="1" customWidth="1"/>
    <col min="10922" max="10922" width="17" style="1" customWidth="1"/>
    <col min="10923" max="10924" width="17.42578125" style="1" customWidth="1"/>
    <col min="10925" max="10926" width="16.5703125" style="1" customWidth="1"/>
    <col min="10927" max="10929" width="17.42578125" style="1" customWidth="1"/>
    <col min="10930" max="10931" width="16.5703125" style="1" customWidth="1"/>
    <col min="10932" max="10934" width="17.42578125" style="1" customWidth="1"/>
    <col min="10935" max="10936" width="16.5703125" style="1" customWidth="1"/>
    <col min="10937" max="10939" width="17.42578125" style="1" customWidth="1"/>
    <col min="10940" max="10940" width="15.5703125" style="1" customWidth="1"/>
    <col min="10941" max="10941" width="16.5703125" style="1" customWidth="1"/>
    <col min="10942" max="10943" width="17.42578125" style="1" customWidth="1"/>
    <col min="10944" max="10978" width="12.140625" style="1" customWidth="1"/>
    <col min="10979" max="11169" width="9.140625" style="1"/>
    <col min="11170" max="11170" width="34.85546875" style="1" customWidth="1"/>
    <col min="11171" max="11171" width="23.140625" style="1" customWidth="1"/>
    <col min="11172" max="11172" width="6.28515625" style="1" customWidth="1"/>
    <col min="11173" max="11173" width="51" style="1" customWidth="1"/>
    <col min="11174" max="11174" width="16.5703125" style="1" customWidth="1"/>
    <col min="11175" max="11175" width="12.85546875" style="1" customWidth="1"/>
    <col min="11176" max="11176" width="15.5703125" style="1" customWidth="1"/>
    <col min="11177" max="11177" width="16.5703125" style="1" customWidth="1"/>
    <col min="11178" max="11178" width="17" style="1" customWidth="1"/>
    <col min="11179" max="11180" width="17.42578125" style="1" customWidth="1"/>
    <col min="11181" max="11182" width="16.5703125" style="1" customWidth="1"/>
    <col min="11183" max="11185" width="17.42578125" style="1" customWidth="1"/>
    <col min="11186" max="11187" width="16.5703125" style="1" customWidth="1"/>
    <col min="11188" max="11190" width="17.42578125" style="1" customWidth="1"/>
    <col min="11191" max="11192" width="16.5703125" style="1" customWidth="1"/>
    <col min="11193" max="11195" width="17.42578125" style="1" customWidth="1"/>
    <col min="11196" max="11196" width="15.5703125" style="1" customWidth="1"/>
    <col min="11197" max="11197" width="16.5703125" style="1" customWidth="1"/>
    <col min="11198" max="11199" width="17.42578125" style="1" customWidth="1"/>
    <col min="11200" max="11234" width="12.140625" style="1" customWidth="1"/>
    <col min="11235" max="11425" width="9.140625" style="1"/>
    <col min="11426" max="11426" width="34.85546875" style="1" customWidth="1"/>
    <col min="11427" max="11427" width="23.140625" style="1" customWidth="1"/>
    <col min="11428" max="11428" width="6.28515625" style="1" customWidth="1"/>
    <col min="11429" max="11429" width="51" style="1" customWidth="1"/>
    <col min="11430" max="11430" width="16.5703125" style="1" customWidth="1"/>
    <col min="11431" max="11431" width="12.85546875" style="1" customWidth="1"/>
    <col min="11432" max="11432" width="15.5703125" style="1" customWidth="1"/>
    <col min="11433" max="11433" width="16.5703125" style="1" customWidth="1"/>
    <col min="11434" max="11434" width="17" style="1" customWidth="1"/>
    <col min="11435" max="11436" width="17.42578125" style="1" customWidth="1"/>
    <col min="11437" max="11438" width="16.5703125" style="1" customWidth="1"/>
    <col min="11439" max="11441" width="17.42578125" style="1" customWidth="1"/>
    <col min="11442" max="11443" width="16.5703125" style="1" customWidth="1"/>
    <col min="11444" max="11446" width="17.42578125" style="1" customWidth="1"/>
    <col min="11447" max="11448" width="16.5703125" style="1" customWidth="1"/>
    <col min="11449" max="11451" width="17.42578125" style="1" customWidth="1"/>
    <col min="11452" max="11452" width="15.5703125" style="1" customWidth="1"/>
    <col min="11453" max="11453" width="16.5703125" style="1" customWidth="1"/>
    <col min="11454" max="11455" width="17.42578125" style="1" customWidth="1"/>
    <col min="11456" max="11490" width="12.140625" style="1" customWidth="1"/>
    <col min="11491" max="11681" width="9.140625" style="1"/>
    <col min="11682" max="11682" width="34.85546875" style="1" customWidth="1"/>
    <col min="11683" max="11683" width="23.140625" style="1" customWidth="1"/>
    <col min="11684" max="11684" width="6.28515625" style="1" customWidth="1"/>
    <col min="11685" max="11685" width="51" style="1" customWidth="1"/>
    <col min="11686" max="11686" width="16.5703125" style="1" customWidth="1"/>
    <col min="11687" max="11687" width="12.85546875" style="1" customWidth="1"/>
    <col min="11688" max="11688" width="15.5703125" style="1" customWidth="1"/>
    <col min="11689" max="11689" width="16.5703125" style="1" customWidth="1"/>
    <col min="11690" max="11690" width="17" style="1" customWidth="1"/>
    <col min="11691" max="11692" width="17.42578125" style="1" customWidth="1"/>
    <col min="11693" max="11694" width="16.5703125" style="1" customWidth="1"/>
    <col min="11695" max="11697" width="17.42578125" style="1" customWidth="1"/>
    <col min="11698" max="11699" width="16.5703125" style="1" customWidth="1"/>
    <col min="11700" max="11702" width="17.42578125" style="1" customWidth="1"/>
    <col min="11703" max="11704" width="16.5703125" style="1" customWidth="1"/>
    <col min="11705" max="11707" width="17.42578125" style="1" customWidth="1"/>
    <col min="11708" max="11708" width="15.5703125" style="1" customWidth="1"/>
    <col min="11709" max="11709" width="16.5703125" style="1" customWidth="1"/>
    <col min="11710" max="11711" width="17.42578125" style="1" customWidth="1"/>
    <col min="11712" max="11746" width="12.140625" style="1" customWidth="1"/>
    <col min="11747" max="11937" width="9.140625" style="1"/>
    <col min="11938" max="11938" width="34.85546875" style="1" customWidth="1"/>
    <col min="11939" max="11939" width="23.140625" style="1" customWidth="1"/>
    <col min="11940" max="11940" width="6.28515625" style="1" customWidth="1"/>
    <col min="11941" max="11941" width="51" style="1" customWidth="1"/>
    <col min="11942" max="11942" width="16.5703125" style="1" customWidth="1"/>
    <col min="11943" max="11943" width="12.85546875" style="1" customWidth="1"/>
    <col min="11944" max="11944" width="15.5703125" style="1" customWidth="1"/>
    <col min="11945" max="11945" width="16.5703125" style="1" customWidth="1"/>
    <col min="11946" max="11946" width="17" style="1" customWidth="1"/>
    <col min="11947" max="11948" width="17.42578125" style="1" customWidth="1"/>
    <col min="11949" max="11950" width="16.5703125" style="1" customWidth="1"/>
    <col min="11951" max="11953" width="17.42578125" style="1" customWidth="1"/>
    <col min="11954" max="11955" width="16.5703125" style="1" customWidth="1"/>
    <col min="11956" max="11958" width="17.42578125" style="1" customWidth="1"/>
    <col min="11959" max="11960" width="16.5703125" style="1" customWidth="1"/>
    <col min="11961" max="11963" width="17.42578125" style="1" customWidth="1"/>
    <col min="11964" max="11964" width="15.5703125" style="1" customWidth="1"/>
    <col min="11965" max="11965" width="16.5703125" style="1" customWidth="1"/>
    <col min="11966" max="11967" width="17.42578125" style="1" customWidth="1"/>
    <col min="11968" max="12002" width="12.140625" style="1" customWidth="1"/>
    <col min="12003" max="12193" width="9.140625" style="1"/>
    <col min="12194" max="12194" width="34.85546875" style="1" customWidth="1"/>
    <col min="12195" max="12195" width="23.140625" style="1" customWidth="1"/>
    <col min="12196" max="12196" width="6.28515625" style="1" customWidth="1"/>
    <col min="12197" max="12197" width="51" style="1" customWidth="1"/>
    <col min="12198" max="12198" width="16.5703125" style="1" customWidth="1"/>
    <col min="12199" max="12199" width="12.85546875" style="1" customWidth="1"/>
    <col min="12200" max="12200" width="15.5703125" style="1" customWidth="1"/>
    <col min="12201" max="12201" width="16.5703125" style="1" customWidth="1"/>
    <col min="12202" max="12202" width="17" style="1" customWidth="1"/>
    <col min="12203" max="12204" width="17.42578125" style="1" customWidth="1"/>
    <col min="12205" max="12206" width="16.5703125" style="1" customWidth="1"/>
    <col min="12207" max="12209" width="17.42578125" style="1" customWidth="1"/>
    <col min="12210" max="12211" width="16.5703125" style="1" customWidth="1"/>
    <col min="12212" max="12214" width="17.42578125" style="1" customWidth="1"/>
    <col min="12215" max="12216" width="16.5703125" style="1" customWidth="1"/>
    <col min="12217" max="12219" width="17.42578125" style="1" customWidth="1"/>
    <col min="12220" max="12220" width="15.5703125" style="1" customWidth="1"/>
    <col min="12221" max="12221" width="16.5703125" style="1" customWidth="1"/>
    <col min="12222" max="12223" width="17.42578125" style="1" customWidth="1"/>
    <col min="12224" max="12258" width="12.140625" style="1" customWidth="1"/>
    <col min="12259" max="12449" width="9.140625" style="1"/>
    <col min="12450" max="12450" width="34.85546875" style="1" customWidth="1"/>
    <col min="12451" max="12451" width="23.140625" style="1" customWidth="1"/>
    <col min="12452" max="12452" width="6.28515625" style="1" customWidth="1"/>
    <col min="12453" max="12453" width="51" style="1" customWidth="1"/>
    <col min="12454" max="12454" width="16.5703125" style="1" customWidth="1"/>
    <col min="12455" max="12455" width="12.85546875" style="1" customWidth="1"/>
    <col min="12456" max="12456" width="15.5703125" style="1" customWidth="1"/>
    <col min="12457" max="12457" width="16.5703125" style="1" customWidth="1"/>
    <col min="12458" max="12458" width="17" style="1" customWidth="1"/>
    <col min="12459" max="12460" width="17.42578125" style="1" customWidth="1"/>
    <col min="12461" max="12462" width="16.5703125" style="1" customWidth="1"/>
    <col min="12463" max="12465" width="17.42578125" style="1" customWidth="1"/>
    <col min="12466" max="12467" width="16.5703125" style="1" customWidth="1"/>
    <col min="12468" max="12470" width="17.42578125" style="1" customWidth="1"/>
    <col min="12471" max="12472" width="16.5703125" style="1" customWidth="1"/>
    <col min="12473" max="12475" width="17.42578125" style="1" customWidth="1"/>
    <col min="12476" max="12476" width="15.5703125" style="1" customWidth="1"/>
    <col min="12477" max="12477" width="16.5703125" style="1" customWidth="1"/>
    <col min="12478" max="12479" width="17.42578125" style="1" customWidth="1"/>
    <col min="12480" max="12514" width="12.140625" style="1" customWidth="1"/>
    <col min="12515" max="12705" width="9.140625" style="1"/>
    <col min="12706" max="12706" width="34.85546875" style="1" customWidth="1"/>
    <col min="12707" max="12707" width="23.140625" style="1" customWidth="1"/>
    <col min="12708" max="12708" width="6.28515625" style="1" customWidth="1"/>
    <col min="12709" max="12709" width="51" style="1" customWidth="1"/>
    <col min="12710" max="12710" width="16.5703125" style="1" customWidth="1"/>
    <col min="12711" max="12711" width="12.85546875" style="1" customWidth="1"/>
    <col min="12712" max="12712" width="15.5703125" style="1" customWidth="1"/>
    <col min="12713" max="12713" width="16.5703125" style="1" customWidth="1"/>
    <col min="12714" max="12714" width="17" style="1" customWidth="1"/>
    <col min="12715" max="12716" width="17.42578125" style="1" customWidth="1"/>
    <col min="12717" max="12718" width="16.5703125" style="1" customWidth="1"/>
    <col min="12719" max="12721" width="17.42578125" style="1" customWidth="1"/>
    <col min="12722" max="12723" width="16.5703125" style="1" customWidth="1"/>
    <col min="12724" max="12726" width="17.42578125" style="1" customWidth="1"/>
    <col min="12727" max="12728" width="16.5703125" style="1" customWidth="1"/>
    <col min="12729" max="12731" width="17.42578125" style="1" customWidth="1"/>
    <col min="12732" max="12732" width="15.5703125" style="1" customWidth="1"/>
    <col min="12733" max="12733" width="16.5703125" style="1" customWidth="1"/>
    <col min="12734" max="12735" width="17.42578125" style="1" customWidth="1"/>
    <col min="12736" max="12770" width="12.140625" style="1" customWidth="1"/>
    <col min="12771" max="12961" width="9.140625" style="1"/>
    <col min="12962" max="12962" width="34.85546875" style="1" customWidth="1"/>
    <col min="12963" max="12963" width="23.140625" style="1" customWidth="1"/>
    <col min="12964" max="12964" width="6.28515625" style="1" customWidth="1"/>
    <col min="12965" max="12965" width="51" style="1" customWidth="1"/>
    <col min="12966" max="12966" width="16.5703125" style="1" customWidth="1"/>
    <col min="12967" max="12967" width="12.85546875" style="1" customWidth="1"/>
    <col min="12968" max="12968" width="15.5703125" style="1" customWidth="1"/>
    <col min="12969" max="12969" width="16.5703125" style="1" customWidth="1"/>
    <col min="12970" max="12970" width="17" style="1" customWidth="1"/>
    <col min="12971" max="12972" width="17.42578125" style="1" customWidth="1"/>
    <col min="12973" max="12974" width="16.5703125" style="1" customWidth="1"/>
    <col min="12975" max="12977" width="17.42578125" style="1" customWidth="1"/>
    <col min="12978" max="12979" width="16.5703125" style="1" customWidth="1"/>
    <col min="12980" max="12982" width="17.42578125" style="1" customWidth="1"/>
    <col min="12983" max="12984" width="16.5703125" style="1" customWidth="1"/>
    <col min="12985" max="12987" width="17.42578125" style="1" customWidth="1"/>
    <col min="12988" max="12988" width="15.5703125" style="1" customWidth="1"/>
    <col min="12989" max="12989" width="16.5703125" style="1" customWidth="1"/>
    <col min="12990" max="12991" width="17.42578125" style="1" customWidth="1"/>
    <col min="12992" max="13026" width="12.140625" style="1" customWidth="1"/>
    <col min="13027" max="13217" width="9.140625" style="1"/>
    <col min="13218" max="13218" width="34.85546875" style="1" customWidth="1"/>
    <col min="13219" max="13219" width="23.140625" style="1" customWidth="1"/>
    <col min="13220" max="13220" width="6.28515625" style="1" customWidth="1"/>
    <col min="13221" max="13221" width="51" style="1" customWidth="1"/>
    <col min="13222" max="13222" width="16.5703125" style="1" customWidth="1"/>
    <col min="13223" max="13223" width="12.85546875" style="1" customWidth="1"/>
    <col min="13224" max="13224" width="15.5703125" style="1" customWidth="1"/>
    <col min="13225" max="13225" width="16.5703125" style="1" customWidth="1"/>
    <col min="13226" max="13226" width="17" style="1" customWidth="1"/>
    <col min="13227" max="13228" width="17.42578125" style="1" customWidth="1"/>
    <col min="13229" max="13230" width="16.5703125" style="1" customWidth="1"/>
    <col min="13231" max="13233" width="17.42578125" style="1" customWidth="1"/>
    <col min="13234" max="13235" width="16.5703125" style="1" customWidth="1"/>
    <col min="13236" max="13238" width="17.42578125" style="1" customWidth="1"/>
    <col min="13239" max="13240" width="16.5703125" style="1" customWidth="1"/>
    <col min="13241" max="13243" width="17.42578125" style="1" customWidth="1"/>
    <col min="13244" max="13244" width="15.5703125" style="1" customWidth="1"/>
    <col min="13245" max="13245" width="16.5703125" style="1" customWidth="1"/>
    <col min="13246" max="13247" width="17.42578125" style="1" customWidth="1"/>
    <col min="13248" max="13282" width="12.140625" style="1" customWidth="1"/>
    <col min="13283" max="13473" width="9.140625" style="1"/>
    <col min="13474" max="13474" width="34.85546875" style="1" customWidth="1"/>
    <col min="13475" max="13475" width="23.140625" style="1" customWidth="1"/>
    <col min="13476" max="13476" width="6.28515625" style="1" customWidth="1"/>
    <col min="13477" max="13477" width="51" style="1" customWidth="1"/>
    <col min="13478" max="13478" width="16.5703125" style="1" customWidth="1"/>
    <col min="13479" max="13479" width="12.85546875" style="1" customWidth="1"/>
    <col min="13480" max="13480" width="15.5703125" style="1" customWidth="1"/>
    <col min="13481" max="13481" width="16.5703125" style="1" customWidth="1"/>
    <col min="13482" max="13482" width="17" style="1" customWidth="1"/>
    <col min="13483" max="13484" width="17.42578125" style="1" customWidth="1"/>
    <col min="13485" max="13486" width="16.5703125" style="1" customWidth="1"/>
    <col min="13487" max="13489" width="17.42578125" style="1" customWidth="1"/>
    <col min="13490" max="13491" width="16.5703125" style="1" customWidth="1"/>
    <col min="13492" max="13494" width="17.42578125" style="1" customWidth="1"/>
    <col min="13495" max="13496" width="16.5703125" style="1" customWidth="1"/>
    <col min="13497" max="13499" width="17.42578125" style="1" customWidth="1"/>
    <col min="13500" max="13500" width="15.5703125" style="1" customWidth="1"/>
    <col min="13501" max="13501" width="16.5703125" style="1" customWidth="1"/>
    <col min="13502" max="13503" width="17.42578125" style="1" customWidth="1"/>
    <col min="13504" max="13538" width="12.140625" style="1" customWidth="1"/>
    <col min="13539" max="13729" width="9.140625" style="1"/>
    <col min="13730" max="13730" width="34.85546875" style="1" customWidth="1"/>
    <col min="13731" max="13731" width="23.140625" style="1" customWidth="1"/>
    <col min="13732" max="13732" width="6.28515625" style="1" customWidth="1"/>
    <col min="13733" max="13733" width="51" style="1" customWidth="1"/>
    <col min="13734" max="13734" width="16.5703125" style="1" customWidth="1"/>
    <col min="13735" max="13735" width="12.85546875" style="1" customWidth="1"/>
    <col min="13736" max="13736" width="15.5703125" style="1" customWidth="1"/>
    <col min="13737" max="13737" width="16.5703125" style="1" customWidth="1"/>
    <col min="13738" max="13738" width="17" style="1" customWidth="1"/>
    <col min="13739" max="13740" width="17.42578125" style="1" customWidth="1"/>
    <col min="13741" max="13742" width="16.5703125" style="1" customWidth="1"/>
    <col min="13743" max="13745" width="17.42578125" style="1" customWidth="1"/>
    <col min="13746" max="13747" width="16.5703125" style="1" customWidth="1"/>
    <col min="13748" max="13750" width="17.42578125" style="1" customWidth="1"/>
    <col min="13751" max="13752" width="16.5703125" style="1" customWidth="1"/>
    <col min="13753" max="13755" width="17.42578125" style="1" customWidth="1"/>
    <col min="13756" max="13756" width="15.5703125" style="1" customWidth="1"/>
    <col min="13757" max="13757" width="16.5703125" style="1" customWidth="1"/>
    <col min="13758" max="13759" width="17.42578125" style="1" customWidth="1"/>
    <col min="13760" max="13794" width="12.140625" style="1" customWidth="1"/>
    <col min="13795" max="13985" width="9.140625" style="1"/>
    <col min="13986" max="13986" width="34.85546875" style="1" customWidth="1"/>
    <col min="13987" max="13987" width="23.140625" style="1" customWidth="1"/>
    <col min="13988" max="13988" width="6.28515625" style="1" customWidth="1"/>
    <col min="13989" max="13989" width="51" style="1" customWidth="1"/>
    <col min="13990" max="13990" width="16.5703125" style="1" customWidth="1"/>
    <col min="13991" max="13991" width="12.85546875" style="1" customWidth="1"/>
    <col min="13992" max="13992" width="15.5703125" style="1" customWidth="1"/>
    <col min="13993" max="13993" width="16.5703125" style="1" customWidth="1"/>
    <col min="13994" max="13994" width="17" style="1" customWidth="1"/>
    <col min="13995" max="13996" width="17.42578125" style="1" customWidth="1"/>
    <col min="13997" max="13998" width="16.5703125" style="1" customWidth="1"/>
    <col min="13999" max="14001" width="17.42578125" style="1" customWidth="1"/>
    <col min="14002" max="14003" width="16.5703125" style="1" customWidth="1"/>
    <col min="14004" max="14006" width="17.42578125" style="1" customWidth="1"/>
    <col min="14007" max="14008" width="16.5703125" style="1" customWidth="1"/>
    <col min="14009" max="14011" width="17.42578125" style="1" customWidth="1"/>
    <col min="14012" max="14012" width="15.5703125" style="1" customWidth="1"/>
    <col min="14013" max="14013" width="16.5703125" style="1" customWidth="1"/>
    <col min="14014" max="14015" width="17.42578125" style="1" customWidth="1"/>
    <col min="14016" max="14050" width="12.140625" style="1" customWidth="1"/>
    <col min="14051" max="14241" width="9.140625" style="1"/>
    <col min="14242" max="14242" width="34.85546875" style="1" customWidth="1"/>
    <col min="14243" max="14243" width="23.140625" style="1" customWidth="1"/>
    <col min="14244" max="14244" width="6.28515625" style="1" customWidth="1"/>
    <col min="14245" max="14245" width="51" style="1" customWidth="1"/>
    <col min="14246" max="14246" width="16.5703125" style="1" customWidth="1"/>
    <col min="14247" max="14247" width="12.85546875" style="1" customWidth="1"/>
    <col min="14248" max="14248" width="15.5703125" style="1" customWidth="1"/>
    <col min="14249" max="14249" width="16.5703125" style="1" customWidth="1"/>
    <col min="14250" max="14250" width="17" style="1" customWidth="1"/>
    <col min="14251" max="14252" width="17.42578125" style="1" customWidth="1"/>
    <col min="14253" max="14254" width="16.5703125" style="1" customWidth="1"/>
    <col min="14255" max="14257" width="17.42578125" style="1" customWidth="1"/>
    <col min="14258" max="14259" width="16.5703125" style="1" customWidth="1"/>
    <col min="14260" max="14262" width="17.42578125" style="1" customWidth="1"/>
    <col min="14263" max="14264" width="16.5703125" style="1" customWidth="1"/>
    <col min="14265" max="14267" width="17.42578125" style="1" customWidth="1"/>
    <col min="14268" max="14268" width="15.5703125" style="1" customWidth="1"/>
    <col min="14269" max="14269" width="16.5703125" style="1" customWidth="1"/>
    <col min="14270" max="14271" width="17.42578125" style="1" customWidth="1"/>
    <col min="14272" max="14306" width="12.140625" style="1" customWidth="1"/>
    <col min="14307" max="14497" width="9.140625" style="1"/>
    <col min="14498" max="14498" width="34.85546875" style="1" customWidth="1"/>
    <col min="14499" max="14499" width="23.140625" style="1" customWidth="1"/>
    <col min="14500" max="14500" width="6.28515625" style="1" customWidth="1"/>
    <col min="14501" max="14501" width="51" style="1" customWidth="1"/>
    <col min="14502" max="14502" width="16.5703125" style="1" customWidth="1"/>
    <col min="14503" max="14503" width="12.85546875" style="1" customWidth="1"/>
    <col min="14504" max="14504" width="15.5703125" style="1" customWidth="1"/>
    <col min="14505" max="14505" width="16.5703125" style="1" customWidth="1"/>
    <col min="14506" max="14506" width="17" style="1" customWidth="1"/>
    <col min="14507" max="14508" width="17.42578125" style="1" customWidth="1"/>
    <col min="14509" max="14510" width="16.5703125" style="1" customWidth="1"/>
    <col min="14511" max="14513" width="17.42578125" style="1" customWidth="1"/>
    <col min="14514" max="14515" width="16.5703125" style="1" customWidth="1"/>
    <col min="14516" max="14518" width="17.42578125" style="1" customWidth="1"/>
    <col min="14519" max="14520" width="16.5703125" style="1" customWidth="1"/>
    <col min="14521" max="14523" width="17.42578125" style="1" customWidth="1"/>
    <col min="14524" max="14524" width="15.5703125" style="1" customWidth="1"/>
    <col min="14525" max="14525" width="16.5703125" style="1" customWidth="1"/>
    <col min="14526" max="14527" width="17.42578125" style="1" customWidth="1"/>
    <col min="14528" max="14562" width="12.140625" style="1" customWidth="1"/>
    <col min="14563" max="14753" width="9.140625" style="1"/>
    <col min="14754" max="14754" width="34.85546875" style="1" customWidth="1"/>
    <col min="14755" max="14755" width="23.140625" style="1" customWidth="1"/>
    <col min="14756" max="14756" width="6.28515625" style="1" customWidth="1"/>
    <col min="14757" max="14757" width="51" style="1" customWidth="1"/>
    <col min="14758" max="14758" width="16.5703125" style="1" customWidth="1"/>
    <col min="14759" max="14759" width="12.85546875" style="1" customWidth="1"/>
    <col min="14760" max="14760" width="15.5703125" style="1" customWidth="1"/>
    <col min="14761" max="14761" width="16.5703125" style="1" customWidth="1"/>
    <col min="14762" max="14762" width="17" style="1" customWidth="1"/>
    <col min="14763" max="14764" width="17.42578125" style="1" customWidth="1"/>
    <col min="14765" max="14766" width="16.5703125" style="1" customWidth="1"/>
    <col min="14767" max="14769" width="17.42578125" style="1" customWidth="1"/>
    <col min="14770" max="14771" width="16.5703125" style="1" customWidth="1"/>
    <col min="14772" max="14774" width="17.42578125" style="1" customWidth="1"/>
    <col min="14775" max="14776" width="16.5703125" style="1" customWidth="1"/>
    <col min="14777" max="14779" width="17.42578125" style="1" customWidth="1"/>
    <col min="14780" max="14780" width="15.5703125" style="1" customWidth="1"/>
    <col min="14781" max="14781" width="16.5703125" style="1" customWidth="1"/>
    <col min="14782" max="14783" width="17.42578125" style="1" customWidth="1"/>
    <col min="14784" max="14818" width="12.140625" style="1" customWidth="1"/>
    <col min="14819" max="16384" width="9.140625" style="1"/>
  </cols>
  <sheetData>
    <row r="1" spans="1:236">
      <c r="I1" s="180" t="s">
        <v>220</v>
      </c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236">
      <c r="I2" s="180" t="s">
        <v>224</v>
      </c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36">
      <c r="C3" s="181" t="s">
        <v>64</v>
      </c>
      <c r="D3" s="181"/>
      <c r="E3" s="181"/>
      <c r="F3" s="181"/>
      <c r="G3" s="181"/>
      <c r="H3" s="181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36">
      <c r="C4" s="181" t="s">
        <v>62</v>
      </c>
      <c r="D4" s="181"/>
      <c r="E4" s="181"/>
      <c r="F4" s="181"/>
      <c r="G4" s="181"/>
      <c r="H4" s="181"/>
      <c r="I4" s="180" t="s">
        <v>108</v>
      </c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1:236">
      <c r="C5" s="181" t="s">
        <v>66</v>
      </c>
      <c r="D5" s="181"/>
      <c r="E5" s="181"/>
      <c r="F5" s="181"/>
      <c r="G5" s="181"/>
      <c r="H5" s="181"/>
      <c r="I5" s="180" t="s">
        <v>221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1:236" ht="9.75" customHeight="1">
      <c r="A6" s="17"/>
      <c r="B6" s="17"/>
    </row>
    <row r="7" spans="1:236" ht="15" customHeight="1">
      <c r="A7" s="158" t="s">
        <v>0</v>
      </c>
      <c r="B7" s="158" t="s">
        <v>1</v>
      </c>
      <c r="C7" s="182" t="s">
        <v>121</v>
      </c>
      <c r="D7" s="183"/>
      <c r="E7" s="183"/>
      <c r="F7" s="184" t="s">
        <v>122</v>
      </c>
      <c r="G7" s="185"/>
      <c r="H7" s="185"/>
      <c r="I7" s="182" t="s">
        <v>123</v>
      </c>
      <c r="J7" s="183"/>
      <c r="K7" s="183"/>
      <c r="L7" s="184" t="s">
        <v>124</v>
      </c>
      <c r="M7" s="185"/>
      <c r="N7" s="185"/>
      <c r="O7" s="182" t="s">
        <v>125</v>
      </c>
      <c r="P7" s="183"/>
      <c r="Q7" s="183"/>
      <c r="R7" s="184" t="s">
        <v>126</v>
      </c>
      <c r="S7" s="185"/>
      <c r="T7" s="185"/>
      <c r="U7" s="182" t="s">
        <v>127</v>
      </c>
      <c r="V7" s="183"/>
      <c r="W7" s="183"/>
      <c r="X7" s="184" t="s">
        <v>128</v>
      </c>
      <c r="Y7" s="185"/>
      <c r="Z7" s="185"/>
      <c r="AA7" s="182" t="s">
        <v>129</v>
      </c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6"/>
      <c r="AV7" s="184" t="s">
        <v>130</v>
      </c>
      <c r="AW7" s="185"/>
      <c r="AX7" s="185"/>
      <c r="AY7" s="182" t="s">
        <v>131</v>
      </c>
      <c r="AZ7" s="183"/>
      <c r="BA7" s="183"/>
      <c r="BB7" s="184" t="s">
        <v>132</v>
      </c>
      <c r="BC7" s="185"/>
      <c r="BD7" s="185"/>
      <c r="BE7" s="182" t="s">
        <v>175</v>
      </c>
      <c r="BF7" s="183"/>
      <c r="BG7" s="183"/>
      <c r="BH7" s="184" t="s">
        <v>133</v>
      </c>
      <c r="BI7" s="185"/>
      <c r="BJ7" s="185"/>
      <c r="BK7" s="182" t="s">
        <v>134</v>
      </c>
      <c r="BL7" s="183"/>
      <c r="BM7" s="183"/>
      <c r="BN7" s="184" t="s">
        <v>176</v>
      </c>
      <c r="BO7" s="185"/>
      <c r="BP7" s="185"/>
      <c r="BQ7" s="182" t="s">
        <v>135</v>
      </c>
      <c r="BR7" s="183"/>
      <c r="BS7" s="183"/>
      <c r="BT7" s="184" t="s">
        <v>136</v>
      </c>
      <c r="BU7" s="185"/>
      <c r="BV7" s="185"/>
      <c r="BW7" s="182" t="s">
        <v>137</v>
      </c>
      <c r="BX7" s="183"/>
      <c r="BY7" s="183"/>
      <c r="BZ7" s="184" t="s">
        <v>138</v>
      </c>
      <c r="CA7" s="185"/>
      <c r="CB7" s="185"/>
      <c r="CC7" s="182" t="s">
        <v>139</v>
      </c>
      <c r="CD7" s="183"/>
      <c r="CE7" s="183"/>
      <c r="CF7" s="184" t="s">
        <v>140</v>
      </c>
      <c r="CG7" s="185"/>
      <c r="CH7" s="185"/>
      <c r="CI7" s="182" t="s">
        <v>141</v>
      </c>
      <c r="CJ7" s="183"/>
      <c r="CK7" s="183"/>
      <c r="CL7" s="184" t="s">
        <v>142</v>
      </c>
      <c r="CM7" s="185"/>
      <c r="CN7" s="185"/>
      <c r="CO7" s="182" t="s">
        <v>143</v>
      </c>
      <c r="CP7" s="183"/>
      <c r="CQ7" s="183"/>
      <c r="CR7" s="184" t="s">
        <v>212</v>
      </c>
      <c r="CS7" s="185"/>
      <c r="CT7" s="185"/>
      <c r="CU7" s="182" t="s">
        <v>144</v>
      </c>
      <c r="CV7" s="183"/>
      <c r="CW7" s="183"/>
      <c r="CX7" s="184" t="s">
        <v>145</v>
      </c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7"/>
      <c r="DS7" s="182" t="s">
        <v>146</v>
      </c>
      <c r="DT7" s="183"/>
      <c r="DU7" s="183"/>
      <c r="DV7" s="184" t="s">
        <v>147</v>
      </c>
      <c r="DW7" s="185"/>
      <c r="DX7" s="185"/>
      <c r="DY7" s="182" t="s">
        <v>148</v>
      </c>
      <c r="DZ7" s="183"/>
      <c r="EA7" s="183"/>
      <c r="EB7" s="184" t="s">
        <v>149</v>
      </c>
      <c r="EC7" s="185"/>
      <c r="ED7" s="185"/>
      <c r="EE7" s="182" t="s">
        <v>150</v>
      </c>
      <c r="EF7" s="183"/>
      <c r="EG7" s="183"/>
      <c r="EH7" s="184" t="s">
        <v>177</v>
      </c>
      <c r="EI7" s="185"/>
      <c r="EJ7" s="185"/>
      <c r="EK7" s="182" t="s">
        <v>151</v>
      </c>
      <c r="EL7" s="183"/>
      <c r="EM7" s="183"/>
      <c r="EN7" s="184" t="s">
        <v>152</v>
      </c>
      <c r="EO7" s="185"/>
      <c r="EP7" s="185"/>
      <c r="EQ7" s="182" t="s">
        <v>153</v>
      </c>
      <c r="ER7" s="183"/>
      <c r="ES7" s="183"/>
      <c r="ET7" s="184" t="s">
        <v>219</v>
      </c>
      <c r="EU7" s="185"/>
      <c r="EV7" s="185"/>
      <c r="EW7" s="182" t="s">
        <v>154</v>
      </c>
      <c r="EX7" s="183"/>
      <c r="EY7" s="183"/>
      <c r="EZ7" s="184" t="s">
        <v>208</v>
      </c>
      <c r="FA7" s="185"/>
      <c r="FB7" s="185"/>
      <c r="FC7" s="182" t="s">
        <v>155</v>
      </c>
      <c r="FD7" s="183"/>
      <c r="FE7" s="183"/>
      <c r="FF7" s="184" t="s">
        <v>156</v>
      </c>
      <c r="FG7" s="185"/>
      <c r="FH7" s="185"/>
      <c r="FI7" s="182" t="s">
        <v>157</v>
      </c>
      <c r="FJ7" s="183"/>
      <c r="FK7" s="183"/>
      <c r="FL7" s="184" t="s">
        <v>158</v>
      </c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7"/>
      <c r="GG7" s="182" t="s">
        <v>159</v>
      </c>
      <c r="GH7" s="183"/>
      <c r="GI7" s="183"/>
      <c r="GJ7" s="184" t="s">
        <v>160</v>
      </c>
      <c r="GK7" s="185"/>
      <c r="GL7" s="185"/>
      <c r="GM7" s="182" t="s">
        <v>161</v>
      </c>
      <c r="GN7" s="183"/>
      <c r="GO7" s="183"/>
      <c r="GP7" s="184" t="s">
        <v>162</v>
      </c>
      <c r="GQ7" s="185"/>
      <c r="GR7" s="185"/>
      <c r="GS7" s="182" t="s">
        <v>163</v>
      </c>
      <c r="GT7" s="183"/>
      <c r="GU7" s="183"/>
      <c r="GV7" s="184" t="s">
        <v>173</v>
      </c>
      <c r="GW7" s="185"/>
      <c r="GX7" s="185"/>
      <c r="GY7" s="182" t="s">
        <v>164</v>
      </c>
      <c r="GZ7" s="183"/>
      <c r="HA7" s="183"/>
      <c r="HB7" s="188" t="s">
        <v>165</v>
      </c>
      <c r="HC7" s="189"/>
      <c r="HD7" s="189"/>
      <c r="HE7" s="182" t="s">
        <v>166</v>
      </c>
      <c r="HF7" s="183"/>
      <c r="HG7" s="183"/>
      <c r="HH7" s="188" t="s">
        <v>167</v>
      </c>
      <c r="HI7" s="189"/>
      <c r="HJ7" s="189"/>
      <c r="HK7" s="182" t="s">
        <v>168</v>
      </c>
      <c r="HL7" s="183"/>
      <c r="HM7" s="183"/>
      <c r="HN7" s="188" t="s">
        <v>169</v>
      </c>
      <c r="HO7" s="189"/>
      <c r="HP7" s="189"/>
      <c r="HQ7" s="182" t="s">
        <v>170</v>
      </c>
      <c r="HR7" s="183"/>
      <c r="HS7" s="183"/>
      <c r="HT7" s="188" t="s">
        <v>171</v>
      </c>
      <c r="HU7" s="189"/>
      <c r="HV7" s="189"/>
      <c r="HW7" s="182" t="s">
        <v>172</v>
      </c>
      <c r="HX7" s="183"/>
      <c r="HY7" s="183"/>
      <c r="HZ7" s="188" t="s">
        <v>209</v>
      </c>
      <c r="IA7" s="189"/>
      <c r="IB7" s="189"/>
    </row>
    <row r="8" spans="1:236" ht="14.25" customHeight="1">
      <c r="A8" s="158"/>
      <c r="B8" s="158"/>
      <c r="C8" s="190" t="s">
        <v>189</v>
      </c>
      <c r="D8" s="191"/>
      <c r="E8" s="192"/>
      <c r="F8" s="193" t="s">
        <v>189</v>
      </c>
      <c r="G8" s="194"/>
      <c r="H8" s="195"/>
      <c r="I8" s="190" t="s">
        <v>189</v>
      </c>
      <c r="J8" s="191"/>
      <c r="K8" s="192"/>
      <c r="L8" s="193" t="s">
        <v>189</v>
      </c>
      <c r="M8" s="194"/>
      <c r="N8" s="195"/>
      <c r="O8" s="190" t="s">
        <v>189</v>
      </c>
      <c r="P8" s="191"/>
      <c r="Q8" s="192"/>
      <c r="R8" s="193" t="s">
        <v>189</v>
      </c>
      <c r="S8" s="194"/>
      <c r="T8" s="195"/>
      <c r="U8" s="190" t="s">
        <v>189</v>
      </c>
      <c r="V8" s="191"/>
      <c r="W8" s="192"/>
      <c r="X8" s="193" t="s">
        <v>189</v>
      </c>
      <c r="Y8" s="194"/>
      <c r="Z8" s="195"/>
      <c r="AA8" s="190" t="s">
        <v>189</v>
      </c>
      <c r="AB8" s="191"/>
      <c r="AC8" s="192"/>
      <c r="AD8" s="190" t="s">
        <v>190</v>
      </c>
      <c r="AE8" s="191"/>
      <c r="AF8" s="192"/>
      <c r="AG8" s="190" t="s">
        <v>191</v>
      </c>
      <c r="AH8" s="191"/>
      <c r="AI8" s="192"/>
      <c r="AJ8" s="190" t="s">
        <v>192</v>
      </c>
      <c r="AK8" s="191"/>
      <c r="AL8" s="192"/>
      <c r="AM8" s="190" t="s">
        <v>193</v>
      </c>
      <c r="AN8" s="191"/>
      <c r="AO8" s="192"/>
      <c r="AP8" s="190" t="s">
        <v>194</v>
      </c>
      <c r="AQ8" s="191"/>
      <c r="AR8" s="192"/>
      <c r="AS8" s="190" t="s">
        <v>195</v>
      </c>
      <c r="AT8" s="191"/>
      <c r="AU8" s="192"/>
      <c r="AV8" s="193" t="s">
        <v>189</v>
      </c>
      <c r="AW8" s="194"/>
      <c r="AX8" s="195"/>
      <c r="AY8" s="190" t="s">
        <v>189</v>
      </c>
      <c r="AZ8" s="191"/>
      <c r="BA8" s="192"/>
      <c r="BB8" s="193" t="s">
        <v>189</v>
      </c>
      <c r="BC8" s="194"/>
      <c r="BD8" s="195"/>
      <c r="BE8" s="190" t="s">
        <v>189</v>
      </c>
      <c r="BF8" s="191"/>
      <c r="BG8" s="192"/>
      <c r="BH8" s="193" t="s">
        <v>189</v>
      </c>
      <c r="BI8" s="194"/>
      <c r="BJ8" s="195"/>
      <c r="BK8" s="193" t="s">
        <v>189</v>
      </c>
      <c r="BL8" s="194"/>
      <c r="BM8" s="195"/>
      <c r="BN8" s="193" t="s">
        <v>189</v>
      </c>
      <c r="BO8" s="194"/>
      <c r="BP8" s="195"/>
      <c r="BQ8" s="190" t="s">
        <v>189</v>
      </c>
      <c r="BR8" s="191"/>
      <c r="BS8" s="192"/>
      <c r="BT8" s="193" t="s">
        <v>189</v>
      </c>
      <c r="BU8" s="194"/>
      <c r="BV8" s="195"/>
      <c r="BW8" s="190" t="s">
        <v>189</v>
      </c>
      <c r="BX8" s="191"/>
      <c r="BY8" s="192"/>
      <c r="BZ8" s="193" t="s">
        <v>189</v>
      </c>
      <c r="CA8" s="194"/>
      <c r="CB8" s="195"/>
      <c r="CC8" s="190" t="s">
        <v>189</v>
      </c>
      <c r="CD8" s="191"/>
      <c r="CE8" s="192"/>
      <c r="CF8" s="193" t="s">
        <v>189</v>
      </c>
      <c r="CG8" s="194"/>
      <c r="CH8" s="195"/>
      <c r="CI8" s="190" t="s">
        <v>189</v>
      </c>
      <c r="CJ8" s="191"/>
      <c r="CK8" s="192"/>
      <c r="CL8" s="193" t="s">
        <v>189</v>
      </c>
      <c r="CM8" s="194"/>
      <c r="CN8" s="195"/>
      <c r="CO8" s="190" t="s">
        <v>189</v>
      </c>
      <c r="CP8" s="191"/>
      <c r="CQ8" s="192"/>
      <c r="CR8" s="193" t="s">
        <v>189</v>
      </c>
      <c r="CS8" s="194"/>
      <c r="CT8" s="195"/>
      <c r="CU8" s="190" t="s">
        <v>189</v>
      </c>
      <c r="CV8" s="191"/>
      <c r="CW8" s="192"/>
      <c r="CX8" s="193" t="s">
        <v>189</v>
      </c>
      <c r="CY8" s="194"/>
      <c r="CZ8" s="195"/>
      <c r="DA8" s="193" t="s">
        <v>190</v>
      </c>
      <c r="DB8" s="194"/>
      <c r="DC8" s="195"/>
      <c r="DD8" s="193" t="s">
        <v>191</v>
      </c>
      <c r="DE8" s="194"/>
      <c r="DF8" s="195"/>
      <c r="DG8" s="193" t="s">
        <v>192</v>
      </c>
      <c r="DH8" s="194"/>
      <c r="DI8" s="195"/>
      <c r="DJ8" s="193" t="s">
        <v>193</v>
      </c>
      <c r="DK8" s="194"/>
      <c r="DL8" s="195"/>
      <c r="DM8" s="193" t="s">
        <v>194</v>
      </c>
      <c r="DN8" s="194"/>
      <c r="DO8" s="195"/>
      <c r="DP8" s="193" t="s">
        <v>195</v>
      </c>
      <c r="DQ8" s="194"/>
      <c r="DR8" s="195"/>
      <c r="DS8" s="190" t="s">
        <v>189</v>
      </c>
      <c r="DT8" s="191"/>
      <c r="DU8" s="192"/>
      <c r="DV8" s="193" t="s">
        <v>189</v>
      </c>
      <c r="DW8" s="194"/>
      <c r="DX8" s="195"/>
      <c r="DY8" s="190" t="s">
        <v>189</v>
      </c>
      <c r="DZ8" s="191"/>
      <c r="EA8" s="192"/>
      <c r="EB8" s="193" t="s">
        <v>189</v>
      </c>
      <c r="EC8" s="194"/>
      <c r="ED8" s="195"/>
      <c r="EE8" s="190" t="s">
        <v>189</v>
      </c>
      <c r="EF8" s="191"/>
      <c r="EG8" s="192"/>
      <c r="EH8" s="193" t="s">
        <v>189</v>
      </c>
      <c r="EI8" s="194"/>
      <c r="EJ8" s="195"/>
      <c r="EK8" s="190" t="s">
        <v>189</v>
      </c>
      <c r="EL8" s="191"/>
      <c r="EM8" s="192"/>
      <c r="EN8" s="193" t="s">
        <v>189</v>
      </c>
      <c r="EO8" s="194"/>
      <c r="EP8" s="195"/>
      <c r="EQ8" s="190" t="s">
        <v>189</v>
      </c>
      <c r="ER8" s="191"/>
      <c r="ES8" s="192"/>
      <c r="ET8" s="193" t="s">
        <v>189</v>
      </c>
      <c r="EU8" s="194"/>
      <c r="EV8" s="195"/>
      <c r="EW8" s="190" t="s">
        <v>189</v>
      </c>
      <c r="EX8" s="191"/>
      <c r="EY8" s="192"/>
      <c r="EZ8" s="193" t="s">
        <v>189</v>
      </c>
      <c r="FA8" s="194"/>
      <c r="FB8" s="195"/>
      <c r="FC8" s="190" t="s">
        <v>189</v>
      </c>
      <c r="FD8" s="191"/>
      <c r="FE8" s="192"/>
      <c r="FF8" s="193" t="s">
        <v>189</v>
      </c>
      <c r="FG8" s="194"/>
      <c r="FH8" s="195"/>
      <c r="FI8" s="190" t="s">
        <v>189</v>
      </c>
      <c r="FJ8" s="191"/>
      <c r="FK8" s="192"/>
      <c r="FL8" s="193" t="s">
        <v>189</v>
      </c>
      <c r="FM8" s="194"/>
      <c r="FN8" s="195"/>
      <c r="FO8" s="193" t="s">
        <v>190</v>
      </c>
      <c r="FP8" s="194"/>
      <c r="FQ8" s="195"/>
      <c r="FR8" s="193" t="s">
        <v>191</v>
      </c>
      <c r="FS8" s="194"/>
      <c r="FT8" s="195"/>
      <c r="FU8" s="193" t="s">
        <v>192</v>
      </c>
      <c r="FV8" s="194"/>
      <c r="FW8" s="195"/>
      <c r="FX8" s="193" t="s">
        <v>193</v>
      </c>
      <c r="FY8" s="194"/>
      <c r="FZ8" s="195"/>
      <c r="GA8" s="193" t="s">
        <v>194</v>
      </c>
      <c r="GB8" s="194"/>
      <c r="GC8" s="195"/>
      <c r="GD8" s="193" t="s">
        <v>195</v>
      </c>
      <c r="GE8" s="194"/>
      <c r="GF8" s="195"/>
      <c r="GG8" s="190" t="s">
        <v>189</v>
      </c>
      <c r="GH8" s="191"/>
      <c r="GI8" s="192"/>
      <c r="GJ8" s="193" t="s">
        <v>189</v>
      </c>
      <c r="GK8" s="194"/>
      <c r="GL8" s="195"/>
      <c r="GM8" s="190" t="s">
        <v>189</v>
      </c>
      <c r="GN8" s="191"/>
      <c r="GO8" s="192"/>
      <c r="GP8" s="193" t="s">
        <v>189</v>
      </c>
      <c r="GQ8" s="194"/>
      <c r="GR8" s="195"/>
      <c r="GS8" s="190" t="s">
        <v>189</v>
      </c>
      <c r="GT8" s="191"/>
      <c r="GU8" s="192"/>
      <c r="GV8" s="193" t="s">
        <v>189</v>
      </c>
      <c r="GW8" s="194"/>
      <c r="GX8" s="195"/>
      <c r="GY8" s="190" t="s">
        <v>189</v>
      </c>
      <c r="GZ8" s="191"/>
      <c r="HA8" s="192"/>
      <c r="HB8" s="193" t="s">
        <v>189</v>
      </c>
      <c r="HC8" s="194"/>
      <c r="HD8" s="195"/>
      <c r="HE8" s="190" t="s">
        <v>189</v>
      </c>
      <c r="HF8" s="191"/>
      <c r="HG8" s="192"/>
      <c r="HH8" s="193" t="s">
        <v>189</v>
      </c>
      <c r="HI8" s="194"/>
      <c r="HJ8" s="195"/>
      <c r="HK8" s="190" t="s">
        <v>189</v>
      </c>
      <c r="HL8" s="191"/>
      <c r="HM8" s="192"/>
      <c r="HN8" s="193" t="s">
        <v>189</v>
      </c>
      <c r="HO8" s="194"/>
      <c r="HP8" s="195"/>
      <c r="HQ8" s="190" t="s">
        <v>189</v>
      </c>
      <c r="HR8" s="191"/>
      <c r="HS8" s="192"/>
      <c r="HT8" s="193" t="s">
        <v>189</v>
      </c>
      <c r="HU8" s="194"/>
      <c r="HV8" s="195"/>
      <c r="HW8" s="190" t="s">
        <v>189</v>
      </c>
      <c r="HX8" s="191"/>
      <c r="HY8" s="192"/>
      <c r="HZ8" s="193" t="s">
        <v>189</v>
      </c>
      <c r="IA8" s="194"/>
      <c r="IB8" s="195"/>
    </row>
    <row r="9" spans="1:236">
      <c r="A9" s="125"/>
      <c r="B9" s="125"/>
      <c r="C9" s="125">
        <v>2020</v>
      </c>
      <c r="D9" s="125">
        <v>2021</v>
      </c>
      <c r="E9" s="125">
        <v>2022</v>
      </c>
      <c r="F9" s="125">
        <v>2020</v>
      </c>
      <c r="G9" s="125">
        <v>2021</v>
      </c>
      <c r="H9" s="125">
        <v>2022</v>
      </c>
      <c r="I9" s="125">
        <v>2020</v>
      </c>
      <c r="J9" s="125">
        <v>2021</v>
      </c>
      <c r="K9" s="125">
        <v>2022</v>
      </c>
      <c r="L9" s="125">
        <v>2020</v>
      </c>
      <c r="M9" s="125">
        <v>2021</v>
      </c>
      <c r="N9" s="125">
        <v>2022</v>
      </c>
      <c r="O9" s="125">
        <v>2020</v>
      </c>
      <c r="P9" s="125">
        <v>2021</v>
      </c>
      <c r="Q9" s="125">
        <v>2022</v>
      </c>
      <c r="R9" s="125">
        <v>2020</v>
      </c>
      <c r="S9" s="125">
        <v>2021</v>
      </c>
      <c r="T9" s="125">
        <v>2022</v>
      </c>
      <c r="U9" s="125">
        <v>2020</v>
      </c>
      <c r="V9" s="125">
        <v>2021</v>
      </c>
      <c r="W9" s="125">
        <v>2022</v>
      </c>
      <c r="X9" s="125">
        <v>2020</v>
      </c>
      <c r="Y9" s="125">
        <v>2021</v>
      </c>
      <c r="Z9" s="125">
        <v>2022</v>
      </c>
      <c r="AA9" s="125">
        <v>2020</v>
      </c>
      <c r="AB9" s="125">
        <v>2021</v>
      </c>
      <c r="AC9" s="125">
        <v>2022</v>
      </c>
      <c r="AD9" s="125">
        <v>2020</v>
      </c>
      <c r="AE9" s="125">
        <v>2021</v>
      </c>
      <c r="AF9" s="125">
        <v>2022</v>
      </c>
      <c r="AG9" s="125">
        <v>2020</v>
      </c>
      <c r="AH9" s="125">
        <v>2021</v>
      </c>
      <c r="AI9" s="125">
        <v>2022</v>
      </c>
      <c r="AJ9" s="125">
        <v>2020</v>
      </c>
      <c r="AK9" s="125">
        <v>2021</v>
      </c>
      <c r="AL9" s="125">
        <v>2022</v>
      </c>
      <c r="AM9" s="125">
        <v>2020</v>
      </c>
      <c r="AN9" s="125">
        <v>2021</v>
      </c>
      <c r="AO9" s="125">
        <v>2022</v>
      </c>
      <c r="AP9" s="125">
        <v>2020</v>
      </c>
      <c r="AQ9" s="125">
        <v>2021</v>
      </c>
      <c r="AR9" s="125">
        <v>2022</v>
      </c>
      <c r="AS9" s="125">
        <v>2020</v>
      </c>
      <c r="AT9" s="125">
        <v>2021</v>
      </c>
      <c r="AU9" s="125">
        <v>2022</v>
      </c>
      <c r="AV9" s="125">
        <v>2020</v>
      </c>
      <c r="AW9" s="125">
        <v>2021</v>
      </c>
      <c r="AX9" s="125">
        <v>2022</v>
      </c>
      <c r="AY9" s="125">
        <v>2020</v>
      </c>
      <c r="AZ9" s="125">
        <v>2021</v>
      </c>
      <c r="BA9" s="125">
        <v>2022</v>
      </c>
      <c r="BB9" s="125">
        <v>2020</v>
      </c>
      <c r="BC9" s="125">
        <v>2021</v>
      </c>
      <c r="BD9" s="125">
        <v>2022</v>
      </c>
      <c r="BE9" s="125">
        <v>2020</v>
      </c>
      <c r="BF9" s="125">
        <v>2021</v>
      </c>
      <c r="BG9" s="125">
        <v>2022</v>
      </c>
      <c r="BH9" s="125">
        <v>2020</v>
      </c>
      <c r="BI9" s="125">
        <v>2021</v>
      </c>
      <c r="BJ9" s="125">
        <v>2022</v>
      </c>
      <c r="BK9" s="125">
        <v>2020</v>
      </c>
      <c r="BL9" s="125">
        <v>2021</v>
      </c>
      <c r="BM9" s="125">
        <v>2022</v>
      </c>
      <c r="BN9" s="125">
        <v>2020</v>
      </c>
      <c r="BO9" s="125">
        <v>2021</v>
      </c>
      <c r="BP9" s="125">
        <v>2022</v>
      </c>
      <c r="BQ9" s="125">
        <v>2020</v>
      </c>
      <c r="BR9" s="125">
        <v>2021</v>
      </c>
      <c r="BS9" s="125">
        <v>2022</v>
      </c>
      <c r="BT9" s="125">
        <v>2020</v>
      </c>
      <c r="BU9" s="125">
        <v>2021</v>
      </c>
      <c r="BV9" s="125">
        <v>2022</v>
      </c>
      <c r="BW9" s="125">
        <v>2020</v>
      </c>
      <c r="BX9" s="125">
        <v>2021</v>
      </c>
      <c r="BY9" s="125">
        <v>2022</v>
      </c>
      <c r="BZ9" s="125">
        <v>2020</v>
      </c>
      <c r="CA9" s="125">
        <v>2021</v>
      </c>
      <c r="CB9" s="125">
        <v>2022</v>
      </c>
      <c r="CC9" s="125">
        <v>2020</v>
      </c>
      <c r="CD9" s="125">
        <v>2021</v>
      </c>
      <c r="CE9" s="125">
        <v>2022</v>
      </c>
      <c r="CF9" s="125">
        <v>2020</v>
      </c>
      <c r="CG9" s="125">
        <v>2021</v>
      </c>
      <c r="CH9" s="125">
        <v>2022</v>
      </c>
      <c r="CI9" s="125">
        <v>2020</v>
      </c>
      <c r="CJ9" s="125">
        <v>2021</v>
      </c>
      <c r="CK9" s="125">
        <v>2022</v>
      </c>
      <c r="CL9" s="125">
        <v>2020</v>
      </c>
      <c r="CM9" s="125">
        <v>2021</v>
      </c>
      <c r="CN9" s="125">
        <v>2022</v>
      </c>
      <c r="CO9" s="125">
        <v>2020</v>
      </c>
      <c r="CP9" s="125">
        <v>2021</v>
      </c>
      <c r="CQ9" s="125">
        <v>2022</v>
      </c>
      <c r="CR9" s="125">
        <v>2020</v>
      </c>
      <c r="CS9" s="125">
        <v>2021</v>
      </c>
      <c r="CT9" s="125">
        <v>2022</v>
      </c>
      <c r="CU9" s="125">
        <v>2020</v>
      </c>
      <c r="CV9" s="125">
        <v>2021</v>
      </c>
      <c r="CW9" s="125">
        <v>2022</v>
      </c>
      <c r="CX9" s="125">
        <v>2020</v>
      </c>
      <c r="CY9" s="125">
        <v>2021</v>
      </c>
      <c r="CZ9" s="125">
        <v>2022</v>
      </c>
      <c r="DA9" s="125">
        <v>2020</v>
      </c>
      <c r="DB9" s="125">
        <v>2021</v>
      </c>
      <c r="DC9" s="125">
        <v>2022</v>
      </c>
      <c r="DD9" s="125">
        <v>2020</v>
      </c>
      <c r="DE9" s="125">
        <v>2021</v>
      </c>
      <c r="DF9" s="125">
        <v>2022</v>
      </c>
      <c r="DG9" s="125">
        <v>2020</v>
      </c>
      <c r="DH9" s="125">
        <v>2021</v>
      </c>
      <c r="DI9" s="125">
        <v>2022</v>
      </c>
      <c r="DJ9" s="125">
        <v>2020</v>
      </c>
      <c r="DK9" s="125">
        <v>2021</v>
      </c>
      <c r="DL9" s="125">
        <v>2022</v>
      </c>
      <c r="DM9" s="125">
        <v>2020</v>
      </c>
      <c r="DN9" s="125">
        <v>2021</v>
      </c>
      <c r="DO9" s="125">
        <v>2022</v>
      </c>
      <c r="DP9" s="125">
        <v>2020</v>
      </c>
      <c r="DQ9" s="125">
        <v>2021</v>
      </c>
      <c r="DR9" s="125">
        <v>2022</v>
      </c>
      <c r="DS9" s="125">
        <v>2020</v>
      </c>
      <c r="DT9" s="125">
        <v>2021</v>
      </c>
      <c r="DU9" s="125">
        <v>2022</v>
      </c>
      <c r="DV9" s="125">
        <v>2020</v>
      </c>
      <c r="DW9" s="125">
        <v>2021</v>
      </c>
      <c r="DX9" s="125">
        <v>2022</v>
      </c>
      <c r="DY9" s="125">
        <v>2020</v>
      </c>
      <c r="DZ9" s="125">
        <v>2021</v>
      </c>
      <c r="EA9" s="125">
        <v>2022</v>
      </c>
      <c r="EB9" s="125">
        <v>2020</v>
      </c>
      <c r="EC9" s="125">
        <v>2021</v>
      </c>
      <c r="ED9" s="125">
        <v>2022</v>
      </c>
      <c r="EE9" s="125">
        <v>2020</v>
      </c>
      <c r="EF9" s="125">
        <v>2021</v>
      </c>
      <c r="EG9" s="125">
        <v>2022</v>
      </c>
      <c r="EH9" s="125">
        <v>2020</v>
      </c>
      <c r="EI9" s="125">
        <v>2021</v>
      </c>
      <c r="EJ9" s="125">
        <v>2022</v>
      </c>
      <c r="EK9" s="125">
        <v>2020</v>
      </c>
      <c r="EL9" s="125">
        <v>2021</v>
      </c>
      <c r="EM9" s="125">
        <v>2022</v>
      </c>
      <c r="EN9" s="125">
        <v>2020</v>
      </c>
      <c r="EO9" s="125">
        <v>2021</v>
      </c>
      <c r="EP9" s="125">
        <v>2022</v>
      </c>
      <c r="EQ9" s="125">
        <v>2020</v>
      </c>
      <c r="ER9" s="125">
        <v>2021</v>
      </c>
      <c r="ES9" s="125">
        <v>2022</v>
      </c>
      <c r="ET9" s="125">
        <v>2020</v>
      </c>
      <c r="EU9" s="125">
        <v>2021</v>
      </c>
      <c r="EV9" s="125">
        <v>2022</v>
      </c>
      <c r="EW9" s="125">
        <v>2020</v>
      </c>
      <c r="EX9" s="125">
        <v>2021</v>
      </c>
      <c r="EY9" s="125">
        <v>2022</v>
      </c>
      <c r="EZ9" s="125">
        <v>2020</v>
      </c>
      <c r="FA9" s="125">
        <v>2021</v>
      </c>
      <c r="FB9" s="125">
        <v>2022</v>
      </c>
      <c r="FC9" s="125">
        <v>2020</v>
      </c>
      <c r="FD9" s="125">
        <v>2021</v>
      </c>
      <c r="FE9" s="125">
        <v>2022</v>
      </c>
      <c r="FF9" s="125">
        <v>2020</v>
      </c>
      <c r="FG9" s="125">
        <v>2021</v>
      </c>
      <c r="FH9" s="125">
        <v>2022</v>
      </c>
      <c r="FI9" s="125">
        <v>2020</v>
      </c>
      <c r="FJ9" s="125">
        <v>2021</v>
      </c>
      <c r="FK9" s="125">
        <v>2022</v>
      </c>
      <c r="FL9" s="125">
        <v>2020</v>
      </c>
      <c r="FM9" s="125">
        <v>2021</v>
      </c>
      <c r="FN9" s="125">
        <v>2022</v>
      </c>
      <c r="FO9" s="125">
        <v>2020</v>
      </c>
      <c r="FP9" s="125">
        <v>2021</v>
      </c>
      <c r="FQ9" s="125">
        <v>2022</v>
      </c>
      <c r="FR9" s="125">
        <v>2020</v>
      </c>
      <c r="FS9" s="125">
        <v>2021</v>
      </c>
      <c r="FT9" s="125">
        <v>2022</v>
      </c>
      <c r="FU9" s="125">
        <v>2020</v>
      </c>
      <c r="FV9" s="125">
        <v>2021</v>
      </c>
      <c r="FW9" s="125">
        <v>2022</v>
      </c>
      <c r="FX9" s="125">
        <v>2020</v>
      </c>
      <c r="FY9" s="125">
        <v>2021</v>
      </c>
      <c r="FZ9" s="125">
        <v>2022</v>
      </c>
      <c r="GA9" s="125">
        <v>2020</v>
      </c>
      <c r="GB9" s="125">
        <v>2021</v>
      </c>
      <c r="GC9" s="125">
        <v>2022</v>
      </c>
      <c r="GD9" s="125">
        <v>2020</v>
      </c>
      <c r="GE9" s="125">
        <v>2021</v>
      </c>
      <c r="GF9" s="125">
        <v>2022</v>
      </c>
      <c r="GG9" s="125">
        <v>2020</v>
      </c>
      <c r="GH9" s="125">
        <v>2021</v>
      </c>
      <c r="GI9" s="125">
        <v>2022</v>
      </c>
      <c r="GJ9" s="125">
        <v>2020</v>
      </c>
      <c r="GK9" s="125">
        <v>2021</v>
      </c>
      <c r="GL9" s="125">
        <v>2022</v>
      </c>
      <c r="GM9" s="125">
        <v>2020</v>
      </c>
      <c r="GN9" s="125">
        <v>2021</v>
      </c>
      <c r="GO9" s="125">
        <v>2022</v>
      </c>
      <c r="GP9" s="125">
        <v>2020</v>
      </c>
      <c r="GQ9" s="125">
        <v>2021</v>
      </c>
      <c r="GR9" s="125">
        <v>2022</v>
      </c>
      <c r="GS9" s="125">
        <v>2020</v>
      </c>
      <c r="GT9" s="125">
        <v>2021</v>
      </c>
      <c r="GU9" s="125">
        <v>2022</v>
      </c>
      <c r="GV9" s="125">
        <v>2020</v>
      </c>
      <c r="GW9" s="125">
        <v>2021</v>
      </c>
      <c r="GX9" s="125">
        <v>2022</v>
      </c>
      <c r="GY9" s="125">
        <v>2020</v>
      </c>
      <c r="GZ9" s="125">
        <v>2021</v>
      </c>
      <c r="HA9" s="125">
        <v>2022</v>
      </c>
      <c r="HB9" s="125">
        <v>2020</v>
      </c>
      <c r="HC9" s="125">
        <v>2021</v>
      </c>
      <c r="HD9" s="125">
        <v>2022</v>
      </c>
      <c r="HE9" s="125">
        <v>2020</v>
      </c>
      <c r="HF9" s="125">
        <v>2021</v>
      </c>
      <c r="HG9" s="125">
        <v>2022</v>
      </c>
      <c r="HH9" s="125">
        <v>2020</v>
      </c>
      <c r="HI9" s="125">
        <v>2021</v>
      </c>
      <c r="HJ9" s="125">
        <v>2022</v>
      </c>
      <c r="HK9" s="125">
        <v>2020</v>
      </c>
      <c r="HL9" s="125">
        <v>2021</v>
      </c>
      <c r="HM9" s="125">
        <v>2022</v>
      </c>
      <c r="HN9" s="125">
        <v>2020</v>
      </c>
      <c r="HO9" s="125">
        <v>2021</v>
      </c>
      <c r="HP9" s="125">
        <v>2022</v>
      </c>
      <c r="HQ9" s="125">
        <v>2020</v>
      </c>
      <c r="HR9" s="125">
        <v>2021</v>
      </c>
      <c r="HS9" s="125">
        <v>2022</v>
      </c>
      <c r="HT9" s="125">
        <v>2020</v>
      </c>
      <c r="HU9" s="125">
        <v>2021</v>
      </c>
      <c r="HV9" s="125">
        <v>2022</v>
      </c>
      <c r="HW9" s="125">
        <v>2020</v>
      </c>
      <c r="HX9" s="125">
        <v>2021</v>
      </c>
      <c r="HY9" s="125">
        <v>2022</v>
      </c>
      <c r="HZ9" s="125">
        <v>2020</v>
      </c>
      <c r="IA9" s="125">
        <v>2021</v>
      </c>
      <c r="IB9" s="125">
        <v>2022</v>
      </c>
    </row>
    <row r="10" spans="1:236" s="50" customFormat="1" ht="41.25" customHeight="1">
      <c r="A10" s="66" t="s">
        <v>196</v>
      </c>
      <c r="IA10" s="108"/>
    </row>
    <row r="11" spans="1:236">
      <c r="A11" s="31" t="s">
        <v>117</v>
      </c>
      <c r="B11" s="24"/>
      <c r="C11" s="39">
        <f>SUM(C12:C25)</f>
        <v>253</v>
      </c>
      <c r="D11" s="39">
        <f t="shared" ref="D11:E11" si="0">SUM(D12:D25)</f>
        <v>223</v>
      </c>
      <c r="E11" s="39">
        <f t="shared" si="0"/>
        <v>223</v>
      </c>
      <c r="F11" s="39">
        <f>SUM(F12:F25)</f>
        <v>465</v>
      </c>
      <c r="G11" s="39">
        <f t="shared" ref="G11:H11" si="1">SUM(G12:G25)</f>
        <v>446</v>
      </c>
      <c r="H11" s="39">
        <f t="shared" si="1"/>
        <v>446</v>
      </c>
      <c r="I11" s="39">
        <f>SUM(I12:I25)</f>
        <v>286</v>
      </c>
      <c r="J11" s="39">
        <f t="shared" ref="J11:K11" si="2">SUM(J12:J25)</f>
        <v>276</v>
      </c>
      <c r="K11" s="39">
        <f t="shared" si="2"/>
        <v>276</v>
      </c>
      <c r="L11" s="39">
        <f>SUM(L12:L25)</f>
        <v>72</v>
      </c>
      <c r="M11" s="39">
        <f t="shared" ref="M11:N11" si="3">SUM(M12:M25)</f>
        <v>72</v>
      </c>
      <c r="N11" s="39">
        <f t="shared" si="3"/>
        <v>72</v>
      </c>
      <c r="O11" s="39">
        <f>SUM(O12:O25)</f>
        <v>139</v>
      </c>
      <c r="P11" s="39">
        <f t="shared" ref="P11:Q11" si="4">SUM(P12:P25)</f>
        <v>131</v>
      </c>
      <c r="Q11" s="39">
        <f t="shared" si="4"/>
        <v>131</v>
      </c>
      <c r="R11" s="39">
        <f>SUM(R12:R25)</f>
        <v>167</v>
      </c>
      <c r="S11" s="39">
        <f t="shared" ref="S11:T11" si="5">SUM(S12:S25)</f>
        <v>151</v>
      </c>
      <c r="T11" s="39">
        <f t="shared" si="5"/>
        <v>151</v>
      </c>
      <c r="U11" s="39">
        <f>SUM(U12:U25)</f>
        <v>0</v>
      </c>
      <c r="V11" s="39">
        <f t="shared" ref="V11:W11" si="6">SUM(V12:V25)</f>
        <v>0</v>
      </c>
      <c r="W11" s="39">
        <f t="shared" si="6"/>
        <v>0</v>
      </c>
      <c r="X11" s="39">
        <f>SUM(X12:X25)</f>
        <v>159</v>
      </c>
      <c r="Y11" s="39">
        <f t="shared" ref="Y11:Z11" si="7">SUM(Y12:Y25)</f>
        <v>167</v>
      </c>
      <c r="Z11" s="39">
        <f t="shared" si="7"/>
        <v>167</v>
      </c>
      <c r="AA11" s="39">
        <f>SUM(AA12:AA25)</f>
        <v>0</v>
      </c>
      <c r="AB11" s="39">
        <f t="shared" ref="AB11:AI11" si="8">SUM(AB12:AB25)</f>
        <v>0</v>
      </c>
      <c r="AC11" s="39">
        <f t="shared" si="8"/>
        <v>0</v>
      </c>
      <c r="AD11" s="39" t="e">
        <f t="shared" si="8"/>
        <v>#REF!</v>
      </c>
      <c r="AE11" s="39" t="e">
        <f t="shared" si="8"/>
        <v>#REF!</v>
      </c>
      <c r="AF11" s="39" t="e">
        <f t="shared" si="8"/>
        <v>#REF!</v>
      </c>
      <c r="AG11" s="39" t="e">
        <f t="shared" si="8"/>
        <v>#REF!</v>
      </c>
      <c r="AH11" s="39" t="e">
        <f t="shared" si="8"/>
        <v>#REF!</v>
      </c>
      <c r="AI11" s="39" t="e">
        <f t="shared" si="8"/>
        <v>#REF!</v>
      </c>
      <c r="AJ11" s="67" t="s">
        <v>202</v>
      </c>
      <c r="AK11" s="67" t="s">
        <v>202</v>
      </c>
      <c r="AL11" s="67" t="s">
        <v>202</v>
      </c>
      <c r="AM11" s="67" t="s">
        <v>202</v>
      </c>
      <c r="AN11" s="67" t="s">
        <v>202</v>
      </c>
      <c r="AO11" s="67" t="s">
        <v>202</v>
      </c>
      <c r="AP11" s="39" t="e">
        <f t="shared" ref="AP11:AU11" si="9">SUM(AP12:AP25)</f>
        <v>#REF!</v>
      </c>
      <c r="AQ11" s="39" t="e">
        <f t="shared" si="9"/>
        <v>#REF!</v>
      </c>
      <c r="AR11" s="39" t="e">
        <f t="shared" si="9"/>
        <v>#REF!</v>
      </c>
      <c r="AS11" s="39" t="e">
        <f t="shared" si="9"/>
        <v>#REF!</v>
      </c>
      <c r="AT11" s="39" t="e">
        <f t="shared" si="9"/>
        <v>#REF!</v>
      </c>
      <c r="AU11" s="39" t="e">
        <f t="shared" si="9"/>
        <v>#REF!</v>
      </c>
      <c r="AV11" s="39">
        <f>SUM(AV12:AV25)</f>
        <v>132</v>
      </c>
      <c r="AW11" s="39">
        <f t="shared" ref="AW11:AX11" si="10">SUM(AW12:AW25)</f>
        <v>121</v>
      </c>
      <c r="AX11" s="39">
        <f t="shared" si="10"/>
        <v>121</v>
      </c>
      <c r="AY11" s="39">
        <f>SUM(AY12:AY25)</f>
        <v>309</v>
      </c>
      <c r="AZ11" s="39">
        <f t="shared" ref="AZ11:BA11" si="11">SUM(AZ12:AZ25)</f>
        <v>338</v>
      </c>
      <c r="BA11" s="39">
        <f t="shared" si="11"/>
        <v>338</v>
      </c>
      <c r="BB11" s="39">
        <f>SUM(BB12:BB25)</f>
        <v>171</v>
      </c>
      <c r="BC11" s="39">
        <f t="shared" ref="BC11:BD11" si="12">SUM(BC12:BC25)</f>
        <v>170</v>
      </c>
      <c r="BD11" s="39">
        <f t="shared" si="12"/>
        <v>170</v>
      </c>
      <c r="BE11" s="39">
        <f>SUM(BE12:BE25)</f>
        <v>50</v>
      </c>
      <c r="BF11" s="39">
        <f t="shared" ref="BF11:BG11" si="13">SUM(BF12:BF25)</f>
        <v>53</v>
      </c>
      <c r="BG11" s="39">
        <f t="shared" si="13"/>
        <v>53</v>
      </c>
      <c r="BH11" s="39">
        <f>SUM(BH12:BH25)</f>
        <v>229</v>
      </c>
      <c r="BI11" s="39">
        <f t="shared" ref="BI11:BJ11" si="14">SUM(BI12:BI25)</f>
        <v>239</v>
      </c>
      <c r="BJ11" s="39">
        <f t="shared" si="14"/>
        <v>239</v>
      </c>
      <c r="BK11" s="39">
        <f>SUM(BK12:BK25)</f>
        <v>287</v>
      </c>
      <c r="BL11" s="39">
        <f t="shared" ref="BL11:BM11" si="15">SUM(BL12:BL25)</f>
        <v>318</v>
      </c>
      <c r="BM11" s="39">
        <f t="shared" si="15"/>
        <v>318</v>
      </c>
      <c r="BN11" s="39">
        <f>SUM(BN12:BN25)</f>
        <v>106</v>
      </c>
      <c r="BO11" s="39">
        <f t="shared" ref="BO11:BP11" si="16">SUM(BO12:BO25)</f>
        <v>107</v>
      </c>
      <c r="BP11" s="39">
        <f t="shared" si="16"/>
        <v>107</v>
      </c>
      <c r="BQ11" s="39">
        <f>SUM(BQ12:BQ25)</f>
        <v>180</v>
      </c>
      <c r="BR11" s="39">
        <f t="shared" ref="BR11:BS11" si="17">SUM(BR12:BR25)</f>
        <v>179</v>
      </c>
      <c r="BS11" s="39">
        <f t="shared" si="17"/>
        <v>179</v>
      </c>
      <c r="BT11" s="39">
        <f>SUM(BT12:BT25)</f>
        <v>300</v>
      </c>
      <c r="BU11" s="39">
        <f t="shared" ref="BU11:BV11" si="18">SUM(BU12:BU25)</f>
        <v>298</v>
      </c>
      <c r="BV11" s="39">
        <f t="shared" si="18"/>
        <v>298</v>
      </c>
      <c r="BW11" s="39">
        <f>SUM(BW12:BW25)</f>
        <v>161</v>
      </c>
      <c r="BX11" s="39">
        <f t="shared" ref="BX11:BY11" si="19">SUM(BX12:BX25)</f>
        <v>153</v>
      </c>
      <c r="BY11" s="39">
        <f t="shared" si="19"/>
        <v>153</v>
      </c>
      <c r="BZ11" s="39">
        <f>SUM(BZ12:BZ25)</f>
        <v>96</v>
      </c>
      <c r="CA11" s="39">
        <f t="shared" ref="CA11:CB11" si="20">SUM(CA12:CA25)</f>
        <v>95</v>
      </c>
      <c r="CB11" s="39">
        <f t="shared" si="20"/>
        <v>95</v>
      </c>
      <c r="CC11" s="39">
        <f>SUM(CC12:CC25)</f>
        <v>205</v>
      </c>
      <c r="CD11" s="39">
        <f t="shared" ref="CD11:CE11" si="21">SUM(CD12:CD25)</f>
        <v>208</v>
      </c>
      <c r="CE11" s="39">
        <f t="shared" si="21"/>
        <v>208</v>
      </c>
      <c r="CF11" s="39">
        <f>SUM(CF12:CF25)</f>
        <v>282</v>
      </c>
      <c r="CG11" s="39">
        <f t="shared" ref="CG11:CH11" si="22">SUM(CG12:CG25)</f>
        <v>277</v>
      </c>
      <c r="CH11" s="39">
        <f t="shared" si="22"/>
        <v>277</v>
      </c>
      <c r="CI11" s="39">
        <f>SUM(CI12:CI25)</f>
        <v>464</v>
      </c>
      <c r="CJ11" s="39">
        <f t="shared" ref="CJ11:CK11" si="23">SUM(CJ12:CJ25)</f>
        <v>429</v>
      </c>
      <c r="CK11" s="39">
        <f t="shared" si="23"/>
        <v>429</v>
      </c>
      <c r="CL11" s="39">
        <f>SUM(CL12:CL25)</f>
        <v>174</v>
      </c>
      <c r="CM11" s="39">
        <f t="shared" ref="CM11:CN11" si="24">SUM(CM12:CM25)</f>
        <v>176</v>
      </c>
      <c r="CN11" s="39">
        <f t="shared" si="24"/>
        <v>176</v>
      </c>
      <c r="CO11" s="39">
        <f>SUM(CO12:CO25)</f>
        <v>114</v>
      </c>
      <c r="CP11" s="39">
        <f t="shared" ref="CP11:CQ11" si="25">SUM(CP12:CP25)</f>
        <v>118</v>
      </c>
      <c r="CQ11" s="39">
        <f t="shared" si="25"/>
        <v>118</v>
      </c>
      <c r="CR11" s="39">
        <f>SUM(CR12:CR25)</f>
        <v>294</v>
      </c>
      <c r="CS11" s="39">
        <f t="shared" ref="CS11:CT11" si="26">SUM(CS12:CS25)</f>
        <v>316</v>
      </c>
      <c r="CT11" s="39">
        <f t="shared" si="26"/>
        <v>316</v>
      </c>
      <c r="CU11" s="39">
        <f>SUM(CU12:CU25)</f>
        <v>305</v>
      </c>
      <c r="CV11" s="39">
        <f t="shared" ref="CV11:CW11" si="27">SUM(CV12:CV25)</f>
        <v>321</v>
      </c>
      <c r="CW11" s="39">
        <f t="shared" si="27"/>
        <v>321</v>
      </c>
      <c r="CX11" s="39">
        <f>SUM(CX12:CX25)</f>
        <v>0</v>
      </c>
      <c r="CY11" s="39">
        <f t="shared" ref="CY11:DF11" si="28">SUM(CY12:CY25)</f>
        <v>0</v>
      </c>
      <c r="CZ11" s="39">
        <f t="shared" si="28"/>
        <v>0</v>
      </c>
      <c r="DA11" s="39" t="e">
        <f t="shared" si="28"/>
        <v>#REF!</v>
      </c>
      <c r="DB11" s="39" t="e">
        <f t="shared" si="28"/>
        <v>#REF!</v>
      </c>
      <c r="DC11" s="39" t="e">
        <f t="shared" si="28"/>
        <v>#REF!</v>
      </c>
      <c r="DD11" s="39" t="e">
        <f t="shared" si="28"/>
        <v>#REF!</v>
      </c>
      <c r="DE11" s="39" t="e">
        <f t="shared" si="28"/>
        <v>#REF!</v>
      </c>
      <c r="DF11" s="39" t="e">
        <f t="shared" si="28"/>
        <v>#REF!</v>
      </c>
      <c r="DG11" s="67" t="s">
        <v>202</v>
      </c>
      <c r="DH11" s="67" t="s">
        <v>202</v>
      </c>
      <c r="DI11" s="67" t="s">
        <v>202</v>
      </c>
      <c r="DJ11" s="67" t="s">
        <v>202</v>
      </c>
      <c r="DK11" s="67" t="s">
        <v>202</v>
      </c>
      <c r="DL11" s="67" t="s">
        <v>202</v>
      </c>
      <c r="DM11" s="39" t="e">
        <f t="shared" ref="DM11:DR11" si="29">SUM(DM12:DM25)</f>
        <v>#REF!</v>
      </c>
      <c r="DN11" s="39" t="e">
        <f t="shared" si="29"/>
        <v>#REF!</v>
      </c>
      <c r="DO11" s="39" t="e">
        <f t="shared" si="29"/>
        <v>#REF!</v>
      </c>
      <c r="DP11" s="39" t="e">
        <f t="shared" si="29"/>
        <v>#REF!</v>
      </c>
      <c r="DQ11" s="39" t="e">
        <f t="shared" si="29"/>
        <v>#REF!</v>
      </c>
      <c r="DR11" s="39" t="e">
        <f t="shared" si="29"/>
        <v>#REF!</v>
      </c>
      <c r="DS11" s="39">
        <f>SUM(DS12:DS25)</f>
        <v>182</v>
      </c>
      <c r="DT11" s="39">
        <f t="shared" ref="DT11:DU11" si="30">SUM(DT12:DT25)</f>
        <v>176</v>
      </c>
      <c r="DU11" s="39">
        <f t="shared" si="30"/>
        <v>176</v>
      </c>
      <c r="DV11" s="39">
        <f>SUM(DV12:DV25)</f>
        <v>361</v>
      </c>
      <c r="DW11" s="39">
        <f t="shared" ref="DW11:DX11" si="31">SUM(DW12:DW25)</f>
        <v>363</v>
      </c>
      <c r="DX11" s="39">
        <f t="shared" si="31"/>
        <v>363</v>
      </c>
      <c r="DY11" s="39">
        <f>SUM(DY12:DY25)</f>
        <v>314</v>
      </c>
      <c r="DZ11" s="39">
        <f t="shared" ref="DZ11:EA11" si="32">SUM(DZ12:DZ25)</f>
        <v>310</v>
      </c>
      <c r="EA11" s="39">
        <f t="shared" si="32"/>
        <v>310</v>
      </c>
      <c r="EB11" s="39">
        <f>SUM(EB12:EB25)</f>
        <v>230</v>
      </c>
      <c r="EC11" s="39">
        <f t="shared" ref="EC11:ED11" si="33">SUM(EC12:EC25)</f>
        <v>238</v>
      </c>
      <c r="ED11" s="39">
        <f t="shared" si="33"/>
        <v>238</v>
      </c>
      <c r="EE11" s="39">
        <f>SUM(EE12:EE25)</f>
        <v>136</v>
      </c>
      <c r="EF11" s="39">
        <f t="shared" ref="EF11:EG11" si="34">SUM(EF12:EF25)</f>
        <v>198</v>
      </c>
      <c r="EG11" s="39">
        <f t="shared" si="34"/>
        <v>198</v>
      </c>
      <c r="EH11" s="39">
        <f>SUM(EH12:EH25)</f>
        <v>151</v>
      </c>
      <c r="EI11" s="39">
        <f t="shared" ref="EI11:EJ11" si="35">SUM(EI12:EI25)</f>
        <v>143</v>
      </c>
      <c r="EJ11" s="39">
        <f t="shared" si="35"/>
        <v>143</v>
      </c>
      <c r="EK11" s="39">
        <f>SUM(EK12:EK25)</f>
        <v>315</v>
      </c>
      <c r="EL11" s="39">
        <f t="shared" ref="EL11:EM11" si="36">SUM(EL12:EL25)</f>
        <v>313</v>
      </c>
      <c r="EM11" s="39">
        <f t="shared" si="36"/>
        <v>313</v>
      </c>
      <c r="EN11" s="39">
        <f>SUM(EN12:EN25)</f>
        <v>109</v>
      </c>
      <c r="EO11" s="39">
        <f t="shared" ref="EO11:EP11" si="37">SUM(EO12:EO25)</f>
        <v>102</v>
      </c>
      <c r="EP11" s="39">
        <f t="shared" si="37"/>
        <v>102</v>
      </c>
      <c r="EQ11" s="39">
        <f>SUM(EQ12:EQ25)</f>
        <v>172</v>
      </c>
      <c r="ER11" s="39">
        <f t="shared" ref="ER11:ES11" si="38">SUM(ER12:ER25)</f>
        <v>171</v>
      </c>
      <c r="ES11" s="39">
        <f t="shared" si="38"/>
        <v>171</v>
      </c>
      <c r="ET11" s="39">
        <f>SUM(ET12:ET25)</f>
        <v>523</v>
      </c>
      <c r="EU11" s="39">
        <f t="shared" ref="EU11:EV11" si="39">SUM(EU12:EU25)</f>
        <v>530</v>
      </c>
      <c r="EV11" s="39">
        <f t="shared" si="39"/>
        <v>530</v>
      </c>
      <c r="EW11" s="39">
        <f>SUM(EW12:EW25)</f>
        <v>165</v>
      </c>
      <c r="EX11" s="39">
        <f t="shared" ref="EX11:EY11" si="40">SUM(EX12:EX25)</f>
        <v>150</v>
      </c>
      <c r="EY11" s="39">
        <f t="shared" si="40"/>
        <v>150</v>
      </c>
      <c r="EZ11" s="39">
        <f>SUM(EZ12:EZ25)</f>
        <v>142</v>
      </c>
      <c r="FA11" s="39">
        <f t="shared" ref="FA11:FB11" si="41">SUM(FA12:FA25)</f>
        <v>141</v>
      </c>
      <c r="FB11" s="39">
        <f t="shared" si="41"/>
        <v>141</v>
      </c>
      <c r="FC11" s="39">
        <f>SUM(FC12:FC25)</f>
        <v>225</v>
      </c>
      <c r="FD11" s="39">
        <f t="shared" ref="FD11:FE11" si="42">SUM(FD12:FD25)</f>
        <v>229</v>
      </c>
      <c r="FE11" s="39">
        <f t="shared" si="42"/>
        <v>229</v>
      </c>
      <c r="FF11" s="39">
        <f>SUM(FF12:FF25)</f>
        <v>71</v>
      </c>
      <c r="FG11" s="39">
        <f t="shared" ref="FG11:FH11" si="43">SUM(FG12:FG25)</f>
        <v>72</v>
      </c>
      <c r="FH11" s="39">
        <f t="shared" si="43"/>
        <v>72</v>
      </c>
      <c r="FI11" s="39">
        <f>SUM(FI12:FI25)</f>
        <v>164</v>
      </c>
      <c r="FJ11" s="39">
        <f t="shared" ref="FJ11:FK11" si="44">SUM(FJ12:FJ25)</f>
        <v>165</v>
      </c>
      <c r="FK11" s="39">
        <f t="shared" si="44"/>
        <v>165</v>
      </c>
      <c r="FL11" s="39">
        <f>SUM(FL12:FL25)</f>
        <v>0</v>
      </c>
      <c r="FM11" s="39">
        <f t="shared" ref="FM11:FT11" si="45">SUM(FM12:FM25)</f>
        <v>0</v>
      </c>
      <c r="FN11" s="39">
        <f t="shared" si="45"/>
        <v>0</v>
      </c>
      <c r="FO11" s="39" t="e">
        <f t="shared" si="45"/>
        <v>#REF!</v>
      </c>
      <c r="FP11" s="39" t="e">
        <f t="shared" si="45"/>
        <v>#REF!</v>
      </c>
      <c r="FQ11" s="39" t="e">
        <f t="shared" si="45"/>
        <v>#REF!</v>
      </c>
      <c r="FR11" s="39" t="e">
        <f t="shared" si="45"/>
        <v>#REF!</v>
      </c>
      <c r="FS11" s="39" t="e">
        <f t="shared" si="45"/>
        <v>#REF!</v>
      </c>
      <c r="FT11" s="39" t="e">
        <f t="shared" si="45"/>
        <v>#REF!</v>
      </c>
      <c r="FU11" s="67" t="s">
        <v>202</v>
      </c>
      <c r="FV11" s="67" t="s">
        <v>202</v>
      </c>
      <c r="FW11" s="67" t="s">
        <v>202</v>
      </c>
      <c r="FX11" s="67" t="s">
        <v>202</v>
      </c>
      <c r="FY11" s="67" t="s">
        <v>202</v>
      </c>
      <c r="FZ11" s="67" t="s">
        <v>202</v>
      </c>
      <c r="GA11" s="39" t="e">
        <f t="shared" ref="GA11:GF11" si="46">SUM(GA12:GA25)</f>
        <v>#REF!</v>
      </c>
      <c r="GB11" s="39" t="e">
        <f t="shared" si="46"/>
        <v>#REF!</v>
      </c>
      <c r="GC11" s="39" t="e">
        <f t="shared" si="46"/>
        <v>#REF!</v>
      </c>
      <c r="GD11" s="39" t="e">
        <f t="shared" si="46"/>
        <v>#REF!</v>
      </c>
      <c r="GE11" s="39" t="e">
        <f t="shared" si="46"/>
        <v>#REF!</v>
      </c>
      <c r="GF11" s="39" t="e">
        <f t="shared" si="46"/>
        <v>#REF!</v>
      </c>
      <c r="GG11" s="39">
        <f>SUM(GG12:GG25)</f>
        <v>245</v>
      </c>
      <c r="GH11" s="39">
        <f t="shared" ref="GH11:GI11" si="47">SUM(GH12:GH25)</f>
        <v>230</v>
      </c>
      <c r="GI11" s="39">
        <f t="shared" si="47"/>
        <v>230</v>
      </c>
      <c r="GJ11" s="39">
        <f>SUM(GJ12:GJ25)</f>
        <v>165</v>
      </c>
      <c r="GK11" s="39">
        <f t="shared" ref="GK11:GL11" si="48">SUM(GK12:GK25)</f>
        <v>165</v>
      </c>
      <c r="GL11" s="39">
        <f t="shared" si="48"/>
        <v>165</v>
      </c>
      <c r="GM11" s="39">
        <f>SUM(GM12:GM25)</f>
        <v>176</v>
      </c>
      <c r="GN11" s="39">
        <f t="shared" ref="GN11:GO11" si="49">SUM(GN12:GN25)</f>
        <v>173</v>
      </c>
      <c r="GO11" s="39">
        <f t="shared" si="49"/>
        <v>173</v>
      </c>
      <c r="GP11" s="39">
        <f>SUM(GP12:GP25)</f>
        <v>147</v>
      </c>
      <c r="GQ11" s="39">
        <f t="shared" ref="GQ11:GR11" si="50">SUM(GQ12:GQ25)</f>
        <v>152</v>
      </c>
      <c r="GR11" s="39">
        <f t="shared" si="50"/>
        <v>152</v>
      </c>
      <c r="GS11" s="39">
        <f>SUM(GS12:GS25)</f>
        <v>322</v>
      </c>
      <c r="GT11" s="39">
        <f t="shared" ref="GT11:GU11" si="51">SUM(GT12:GT25)</f>
        <v>339</v>
      </c>
      <c r="GU11" s="39">
        <f t="shared" si="51"/>
        <v>339</v>
      </c>
      <c r="GV11" s="39">
        <f>SUM(GV12:GV25)</f>
        <v>79</v>
      </c>
      <c r="GW11" s="39">
        <f t="shared" ref="GW11:GX11" si="52">SUM(GW12:GW25)</f>
        <v>50</v>
      </c>
      <c r="GX11" s="39">
        <f t="shared" si="52"/>
        <v>50</v>
      </c>
      <c r="GY11" s="39">
        <f>SUM(GY12:GY25)</f>
        <v>310</v>
      </c>
      <c r="GZ11" s="39">
        <f t="shared" ref="GZ11:HA11" si="53">SUM(GZ12:GZ25)</f>
        <v>295</v>
      </c>
      <c r="HA11" s="39">
        <f t="shared" si="53"/>
        <v>295</v>
      </c>
      <c r="HB11" s="39">
        <f>SUM(HB12:HB25)</f>
        <v>307</v>
      </c>
      <c r="HC11" s="39">
        <f t="shared" ref="HC11:HD11" si="54">SUM(HC12:HC25)</f>
        <v>319</v>
      </c>
      <c r="HD11" s="39">
        <f t="shared" si="54"/>
        <v>319</v>
      </c>
      <c r="HE11" s="39">
        <f>SUM(HE12:HE25)</f>
        <v>168</v>
      </c>
      <c r="HF11" s="39">
        <f t="shared" ref="HF11:HG11" si="55">SUM(HF12:HF25)</f>
        <v>175</v>
      </c>
      <c r="HG11" s="39">
        <f t="shared" si="55"/>
        <v>175</v>
      </c>
      <c r="HH11" s="39">
        <f>SUM(HH12:HH25)</f>
        <v>281</v>
      </c>
      <c r="HI11" s="39">
        <f t="shared" ref="HI11:HJ11" si="56">SUM(HI12:HI25)</f>
        <v>274</v>
      </c>
      <c r="HJ11" s="39">
        <f t="shared" si="56"/>
        <v>274</v>
      </c>
      <c r="HK11" s="39">
        <f>SUM(HK12:HK25)</f>
        <v>152</v>
      </c>
      <c r="HL11" s="39">
        <f t="shared" ref="HL11:HM11" si="57">SUM(HL12:HL25)</f>
        <v>188</v>
      </c>
      <c r="HM11" s="39">
        <f t="shared" si="57"/>
        <v>188</v>
      </c>
      <c r="HN11" s="39">
        <f>SUM(HN12:HN25)</f>
        <v>355</v>
      </c>
      <c r="HO11" s="39">
        <f t="shared" ref="HO11:HP11" si="58">SUM(HO12:HO25)</f>
        <v>349</v>
      </c>
      <c r="HP11" s="39">
        <f t="shared" si="58"/>
        <v>349</v>
      </c>
      <c r="HQ11" s="39">
        <f>SUM(HQ12:HQ25)</f>
        <v>326</v>
      </c>
      <c r="HR11" s="39">
        <f t="shared" ref="HR11:HS11" si="59">SUM(HR12:HR25)</f>
        <v>322</v>
      </c>
      <c r="HS11" s="39">
        <f t="shared" si="59"/>
        <v>322</v>
      </c>
      <c r="HT11" s="39">
        <f>SUM(HT12:HT25)</f>
        <v>556</v>
      </c>
      <c r="HU11" s="39">
        <f t="shared" ref="HU11:HV11" si="60">SUM(HU12:HU25)</f>
        <v>566</v>
      </c>
      <c r="HV11" s="39">
        <f t="shared" si="60"/>
        <v>566</v>
      </c>
      <c r="HW11" s="39">
        <f>SUM(HW12:HW25)</f>
        <v>362</v>
      </c>
      <c r="HX11" s="39">
        <f t="shared" ref="HX11:HY11" si="61">SUM(HX12:HX25)</f>
        <v>357</v>
      </c>
      <c r="HY11" s="39">
        <f t="shared" si="61"/>
        <v>357</v>
      </c>
      <c r="HZ11" s="39">
        <f>SUM(HZ12:HZ25)</f>
        <v>12611</v>
      </c>
      <c r="IA11" s="39">
        <f t="shared" ref="IA11:IB11" si="62">SUM(IA12:IA25)</f>
        <v>12637</v>
      </c>
      <c r="IB11" s="39">
        <f t="shared" si="62"/>
        <v>12637</v>
      </c>
    </row>
    <row r="12" spans="1:236" ht="36">
      <c r="A12" s="64" t="s">
        <v>75</v>
      </c>
      <c r="B12" s="8" t="s">
        <v>80</v>
      </c>
      <c r="C12" s="23">
        <v>65</v>
      </c>
      <c r="D12" s="23">
        <v>54</v>
      </c>
      <c r="E12" s="23">
        <v>54</v>
      </c>
      <c r="F12" s="23">
        <v>56</v>
      </c>
      <c r="G12" s="23">
        <v>51</v>
      </c>
      <c r="H12" s="23">
        <v>51</v>
      </c>
      <c r="I12" s="23">
        <v>25</v>
      </c>
      <c r="J12" s="23"/>
      <c r="K12" s="23"/>
      <c r="L12" s="23">
        <v>49</v>
      </c>
      <c r="M12" s="23">
        <v>49</v>
      </c>
      <c r="N12" s="23">
        <v>49</v>
      </c>
      <c r="O12" s="23"/>
      <c r="P12" s="23"/>
      <c r="Q12" s="23"/>
      <c r="R12" s="23"/>
      <c r="S12" s="23"/>
      <c r="T12" s="23"/>
      <c r="U12" s="23"/>
      <c r="V12" s="23"/>
      <c r="W12" s="23"/>
      <c r="X12" s="23">
        <v>32</v>
      </c>
      <c r="Y12" s="23">
        <v>27</v>
      </c>
      <c r="Z12" s="23">
        <v>27</v>
      </c>
      <c r="AA12" s="23">
        <f>16-16</f>
        <v>0</v>
      </c>
      <c r="AB12" s="23">
        <f t="shared" ref="AB12:AC12" si="63">16-16</f>
        <v>0</v>
      </c>
      <c r="AC12" s="23">
        <f t="shared" si="63"/>
        <v>0</v>
      </c>
      <c r="AD12" s="21" t="e">
        <f>#REF!*AA12</f>
        <v>#REF!</v>
      </c>
      <c r="AE12" s="21" t="e">
        <f>#REF!*AB12</f>
        <v>#REF!</v>
      </c>
      <c r="AF12" s="21" t="e">
        <f>#REF!*AC12</f>
        <v>#REF!</v>
      </c>
      <c r="AG12" s="21" t="e">
        <f>#REF!*AA12</f>
        <v>#REF!</v>
      </c>
      <c r="AH12" s="21" t="e">
        <f>#REF!*AB12</f>
        <v>#REF!</v>
      </c>
      <c r="AI12" s="21" t="e">
        <f>#REF!*AC12</f>
        <v>#REF!</v>
      </c>
      <c r="AJ12" s="21" t="e">
        <f>#REF!*#REF!</f>
        <v>#REF!</v>
      </c>
      <c r="AK12" s="21" t="e">
        <f>#REF!*#REF!</f>
        <v>#REF!</v>
      </c>
      <c r="AL12" s="21" t="e">
        <f>#REF!*#REF!</f>
        <v>#REF!</v>
      </c>
      <c r="AM12" s="21" t="e">
        <f>#REF!*#REF!</f>
        <v>#REF!</v>
      </c>
      <c r="AN12" s="21" t="e">
        <f>#REF!*#REF!</f>
        <v>#REF!</v>
      </c>
      <c r="AO12" s="21" t="e">
        <f>#REF!*#REF!</f>
        <v>#REF!</v>
      </c>
      <c r="AP12" s="21" t="e">
        <f>AA12*AJ12</f>
        <v>#REF!</v>
      </c>
      <c r="AQ12" s="21" t="e">
        <f t="shared" ref="AQ12:AR25" si="64">AB12*AK12</f>
        <v>#REF!</v>
      </c>
      <c r="AR12" s="21" t="e">
        <f t="shared" si="64"/>
        <v>#REF!</v>
      </c>
      <c r="AS12" s="21" t="e">
        <f>AA12*AM12</f>
        <v>#REF!</v>
      </c>
      <c r="AT12" s="21" t="e">
        <f t="shared" ref="AT12:AU25" si="65">AB12*AN12</f>
        <v>#REF!</v>
      </c>
      <c r="AU12" s="21" t="e">
        <f t="shared" si="65"/>
        <v>#REF!</v>
      </c>
      <c r="AV12" s="23"/>
      <c r="AW12" s="23"/>
      <c r="AX12" s="23"/>
      <c r="AY12" s="23">
        <v>47</v>
      </c>
      <c r="AZ12" s="23">
        <v>57</v>
      </c>
      <c r="BA12" s="23">
        <v>57</v>
      </c>
      <c r="BB12" s="23"/>
      <c r="BC12" s="23"/>
      <c r="BD12" s="23"/>
      <c r="BE12" s="23"/>
      <c r="BF12" s="23"/>
      <c r="BG12" s="23"/>
      <c r="BH12" s="23">
        <v>28</v>
      </c>
      <c r="BI12" s="23">
        <v>37</v>
      </c>
      <c r="BJ12" s="23">
        <v>37</v>
      </c>
      <c r="BK12" s="23">
        <v>42</v>
      </c>
      <c r="BL12" s="23">
        <v>44</v>
      </c>
      <c r="BM12" s="23">
        <v>44</v>
      </c>
      <c r="BN12" s="23">
        <v>25</v>
      </c>
      <c r="BO12" s="23">
        <v>27</v>
      </c>
      <c r="BP12" s="23">
        <v>27</v>
      </c>
      <c r="BQ12" s="23">
        <v>39</v>
      </c>
      <c r="BR12" s="23">
        <v>28</v>
      </c>
      <c r="BS12" s="23">
        <v>28</v>
      </c>
      <c r="BT12" s="23">
        <v>37</v>
      </c>
      <c r="BU12" s="23">
        <v>34</v>
      </c>
      <c r="BV12" s="23">
        <v>34</v>
      </c>
      <c r="BW12" s="23">
        <v>30</v>
      </c>
      <c r="BX12" s="23"/>
      <c r="BY12" s="23"/>
      <c r="BZ12" s="23"/>
      <c r="CA12" s="23"/>
      <c r="CB12" s="23"/>
      <c r="CC12" s="23">
        <v>49</v>
      </c>
      <c r="CD12" s="23">
        <v>56</v>
      </c>
      <c r="CE12" s="23">
        <v>56</v>
      </c>
      <c r="CF12" s="23">
        <v>55</v>
      </c>
      <c r="CG12" s="23">
        <v>25</v>
      </c>
      <c r="CH12" s="23">
        <v>25</v>
      </c>
      <c r="CI12" s="23">
        <v>89</v>
      </c>
      <c r="CJ12" s="23">
        <v>57</v>
      </c>
      <c r="CK12" s="23">
        <v>57</v>
      </c>
      <c r="CL12" s="23"/>
      <c r="CM12" s="23">
        <v>23</v>
      </c>
      <c r="CN12" s="23">
        <v>23</v>
      </c>
      <c r="CO12" s="23">
        <v>26</v>
      </c>
      <c r="CP12" s="23">
        <v>27</v>
      </c>
      <c r="CQ12" s="23">
        <v>27</v>
      </c>
      <c r="CR12" s="23">
        <v>49</v>
      </c>
      <c r="CS12" s="23">
        <v>51</v>
      </c>
      <c r="CT12" s="23">
        <v>51</v>
      </c>
      <c r="CU12" s="23">
        <v>65</v>
      </c>
      <c r="CV12" s="23">
        <v>95</v>
      </c>
      <c r="CW12" s="23">
        <v>95</v>
      </c>
      <c r="CX12" s="23">
        <f>32-32</f>
        <v>0</v>
      </c>
      <c r="CY12" s="23">
        <f t="shared" ref="CY12:CZ12" si="66">32-32</f>
        <v>0</v>
      </c>
      <c r="CZ12" s="23">
        <f t="shared" si="66"/>
        <v>0</v>
      </c>
      <c r="DA12" s="21" t="e">
        <f>#REF!*CX12</f>
        <v>#REF!</v>
      </c>
      <c r="DB12" s="21" t="e">
        <f>#REF!*CY12</f>
        <v>#REF!</v>
      </c>
      <c r="DC12" s="21" t="e">
        <f>#REF!*CZ12</f>
        <v>#REF!</v>
      </c>
      <c r="DD12" s="21" t="e">
        <f>#REF!*CX12</f>
        <v>#REF!</v>
      </c>
      <c r="DE12" s="21" t="e">
        <f>#REF!*CY12</f>
        <v>#REF!</v>
      </c>
      <c r="DF12" s="21" t="e">
        <f>#REF!*CZ12</f>
        <v>#REF!</v>
      </c>
      <c r="DG12" s="21" t="e">
        <f>#REF!*#REF!</f>
        <v>#REF!</v>
      </c>
      <c r="DH12" s="21" t="e">
        <f>#REF!*#REF!</f>
        <v>#REF!</v>
      </c>
      <c r="DI12" s="21" t="e">
        <f>#REF!*#REF!</f>
        <v>#REF!</v>
      </c>
      <c r="DJ12" s="21" t="e">
        <f>#REF!*#REF!</f>
        <v>#REF!</v>
      </c>
      <c r="DK12" s="21" t="e">
        <f>#REF!*#REF!</f>
        <v>#REF!</v>
      </c>
      <c r="DL12" s="21" t="e">
        <f>#REF!*#REF!</f>
        <v>#REF!</v>
      </c>
      <c r="DM12" s="21" t="e">
        <f>CX12*DG12</f>
        <v>#REF!</v>
      </c>
      <c r="DN12" s="21" t="e">
        <f t="shared" ref="DN12:DO25" si="67">CY12*DH12</f>
        <v>#REF!</v>
      </c>
      <c r="DO12" s="21" t="e">
        <f t="shared" si="67"/>
        <v>#REF!</v>
      </c>
      <c r="DP12" s="21" t="e">
        <f>CX12*DJ12</f>
        <v>#REF!</v>
      </c>
      <c r="DQ12" s="21" t="e">
        <f t="shared" ref="DQ12:DR25" si="68">CY12*DK12</f>
        <v>#REF!</v>
      </c>
      <c r="DR12" s="21" t="e">
        <f t="shared" si="68"/>
        <v>#REF!</v>
      </c>
      <c r="DS12" s="23">
        <v>35</v>
      </c>
      <c r="DT12" s="23">
        <v>34</v>
      </c>
      <c r="DU12" s="23">
        <v>34</v>
      </c>
      <c r="DV12" s="23">
        <v>52</v>
      </c>
      <c r="DW12" s="23">
        <v>54</v>
      </c>
      <c r="DX12" s="23">
        <v>54</v>
      </c>
      <c r="DY12" s="23">
        <v>88</v>
      </c>
      <c r="DZ12" s="23">
        <v>88</v>
      </c>
      <c r="EA12" s="23">
        <v>88</v>
      </c>
      <c r="EB12" s="23">
        <v>25</v>
      </c>
      <c r="EC12" s="23">
        <v>27</v>
      </c>
      <c r="ED12" s="23">
        <v>27</v>
      </c>
      <c r="EE12" s="23">
        <v>21</v>
      </c>
      <c r="EF12" s="23">
        <v>43</v>
      </c>
      <c r="EG12" s="23">
        <v>43</v>
      </c>
      <c r="EH12" s="23">
        <v>23</v>
      </c>
      <c r="EI12" s="23">
        <v>21</v>
      </c>
      <c r="EJ12" s="23">
        <v>21</v>
      </c>
      <c r="EK12" s="23">
        <v>32</v>
      </c>
      <c r="EL12" s="23">
        <v>26</v>
      </c>
      <c r="EM12" s="23">
        <v>26</v>
      </c>
      <c r="EN12" s="23">
        <v>16</v>
      </c>
      <c r="EO12" s="23"/>
      <c r="EP12" s="23"/>
      <c r="EQ12" s="23">
        <v>28</v>
      </c>
      <c r="ER12" s="23">
        <v>30</v>
      </c>
      <c r="ES12" s="23">
        <v>30</v>
      </c>
      <c r="ET12" s="110">
        <v>49</v>
      </c>
      <c r="EU12" s="110">
        <v>82</v>
      </c>
      <c r="EV12" s="110">
        <v>82</v>
      </c>
      <c r="EW12" s="23"/>
      <c r="EX12" s="23"/>
      <c r="EY12" s="23"/>
      <c r="EZ12" s="23"/>
      <c r="FA12" s="23"/>
      <c r="FB12" s="23"/>
      <c r="FC12" s="23">
        <v>23</v>
      </c>
      <c r="FD12" s="23">
        <v>20</v>
      </c>
      <c r="FE12" s="23">
        <v>20</v>
      </c>
      <c r="FF12" s="23"/>
      <c r="FG12" s="23"/>
      <c r="FH12" s="23"/>
      <c r="FI12" s="23">
        <v>49</v>
      </c>
      <c r="FJ12" s="23">
        <v>26</v>
      </c>
      <c r="FK12" s="23">
        <v>26</v>
      </c>
      <c r="FL12" s="23">
        <f>27-27</f>
        <v>0</v>
      </c>
      <c r="FM12" s="23">
        <f t="shared" ref="FM12:FN12" si="69">27-27</f>
        <v>0</v>
      </c>
      <c r="FN12" s="23">
        <f t="shared" si="69"/>
        <v>0</v>
      </c>
      <c r="FO12" s="21" t="e">
        <f>#REF!*FL12</f>
        <v>#REF!</v>
      </c>
      <c r="FP12" s="21" t="e">
        <f>#REF!*FM12</f>
        <v>#REF!</v>
      </c>
      <c r="FQ12" s="21" t="e">
        <f>#REF!*FN12</f>
        <v>#REF!</v>
      </c>
      <c r="FR12" s="21" t="e">
        <f>#REF!*FL12</f>
        <v>#REF!</v>
      </c>
      <c r="FS12" s="21" t="e">
        <f>#REF!*FM12</f>
        <v>#REF!</v>
      </c>
      <c r="FT12" s="21" t="e">
        <f>#REF!*FN12</f>
        <v>#REF!</v>
      </c>
      <c r="FU12" s="21" t="e">
        <f>#REF!*#REF!</f>
        <v>#REF!</v>
      </c>
      <c r="FV12" s="21" t="e">
        <f>#REF!*#REF!</f>
        <v>#REF!</v>
      </c>
      <c r="FW12" s="21" t="e">
        <f>#REF!*#REF!</f>
        <v>#REF!</v>
      </c>
      <c r="FX12" s="21" t="e">
        <f>#REF!*#REF!</f>
        <v>#REF!</v>
      </c>
      <c r="FY12" s="21" t="e">
        <f>#REF!*#REF!</f>
        <v>#REF!</v>
      </c>
      <c r="FZ12" s="21" t="e">
        <f>#REF!*#REF!</f>
        <v>#REF!</v>
      </c>
      <c r="GA12" s="21" t="e">
        <f>FL12*FU12</f>
        <v>#REF!</v>
      </c>
      <c r="GB12" s="21" t="e">
        <f t="shared" ref="GB12:GC25" si="70">FM12*FV12</f>
        <v>#REF!</v>
      </c>
      <c r="GC12" s="21" t="e">
        <f t="shared" si="70"/>
        <v>#REF!</v>
      </c>
      <c r="GD12" s="21" t="e">
        <f>FL12*FX12</f>
        <v>#REF!</v>
      </c>
      <c r="GE12" s="21" t="e">
        <f t="shared" ref="GE12:GF25" si="71">FM12*FY12</f>
        <v>#REF!</v>
      </c>
      <c r="GF12" s="21" t="e">
        <f t="shared" si="71"/>
        <v>#REF!</v>
      </c>
      <c r="GG12" s="23">
        <v>35</v>
      </c>
      <c r="GH12" s="23">
        <v>35</v>
      </c>
      <c r="GI12" s="23">
        <v>35</v>
      </c>
      <c r="GJ12" s="23">
        <v>25</v>
      </c>
      <c r="GK12" s="23">
        <v>25</v>
      </c>
      <c r="GL12" s="23">
        <v>25</v>
      </c>
      <c r="GM12" s="23">
        <v>34</v>
      </c>
      <c r="GN12" s="23">
        <v>23</v>
      </c>
      <c r="GO12" s="23">
        <v>23</v>
      </c>
      <c r="GP12" s="23">
        <v>25</v>
      </c>
      <c r="GQ12" s="23">
        <v>18</v>
      </c>
      <c r="GR12" s="23">
        <v>18</v>
      </c>
      <c r="GS12" s="23">
        <v>25</v>
      </c>
      <c r="GT12" s="23">
        <v>28</v>
      </c>
      <c r="GU12" s="23">
        <v>28</v>
      </c>
      <c r="GV12" s="23">
        <v>21</v>
      </c>
      <c r="GW12" s="23">
        <v>11</v>
      </c>
      <c r="GX12" s="23">
        <v>11</v>
      </c>
      <c r="GY12" s="23">
        <v>25</v>
      </c>
      <c r="GZ12" s="23">
        <v>24</v>
      </c>
      <c r="HA12" s="23">
        <v>24</v>
      </c>
      <c r="HB12" s="23">
        <v>40</v>
      </c>
      <c r="HC12" s="23">
        <v>50</v>
      </c>
      <c r="HD12" s="23">
        <v>50</v>
      </c>
      <c r="HE12" s="23">
        <v>24</v>
      </c>
      <c r="HF12" s="23">
        <v>27</v>
      </c>
      <c r="HG12" s="23">
        <v>27</v>
      </c>
      <c r="HH12" s="23">
        <v>25</v>
      </c>
      <c r="HI12" s="23">
        <v>27</v>
      </c>
      <c r="HJ12" s="23">
        <v>27</v>
      </c>
      <c r="HK12" s="23">
        <v>9</v>
      </c>
      <c r="HL12" s="23">
        <v>22</v>
      </c>
      <c r="HM12" s="23">
        <v>22</v>
      </c>
      <c r="HN12" s="23">
        <v>58</v>
      </c>
      <c r="HO12" s="23">
        <v>56</v>
      </c>
      <c r="HP12" s="23">
        <v>56</v>
      </c>
      <c r="HQ12" s="23">
        <v>58</v>
      </c>
      <c r="HR12" s="23">
        <v>56</v>
      </c>
      <c r="HS12" s="23">
        <v>56</v>
      </c>
      <c r="HT12" s="23">
        <v>30</v>
      </c>
      <c r="HU12" s="23">
        <v>27</v>
      </c>
      <c r="HV12" s="23">
        <v>27</v>
      </c>
      <c r="HW12" s="23">
        <v>51</v>
      </c>
      <c r="HX12" s="23">
        <v>53</v>
      </c>
      <c r="HY12" s="23">
        <v>53</v>
      </c>
      <c r="HZ12" s="41">
        <f t="shared" ref="HZ12:HZ25" si="72">C12+F12+I12+L12+O12+R12+U12+X12+AA12+AV12+AY12+BB12+BE12+BH12+BK12+BN12+BQ12+BT12+BW12+BZ12+CC12+CF12+CI12+CL12+CO12+CR12+CU12+CX12+DS12+DV12+DY12+EB12+EE12+EH12+EK12+EN12+EQ12+ET12+EW12+EZ12+FC12+FF12+FI12+FL12+GG12+GJ12+GM12+GP12+GS12+GV12+GY12+HB12+HE12+HH12+HK12+HN12+HQ12+HT12+HW12</f>
        <v>1734</v>
      </c>
      <c r="IA12" s="41">
        <f t="shared" ref="IA12:IA25" si="73">D12+G12+J12+M12+P12+S12+V12+Y12+AB12+AW12+AZ12+BC12+BF12+BI12+BL12+BO12+BR12+BU12+BX12+CA12+CD12+CG12+CJ12+CM12+CP12+CS12+CV12+CY12+DT12+DW12+DZ12+EC12+EF12+EI12+EL12+EO12+ER12+EU12+EX12+FA12+FD12+FG12+FJ12+FM12+GH12+GK12+GN12+GQ12+GT12+GW12+GZ12+HC12+HF12+HI12+HL12+HO12+HR12+HU12+HX12</f>
        <v>1675</v>
      </c>
      <c r="IB12" s="41">
        <f t="shared" ref="IB12:IB25" si="74">E12+H12+K12+N12+Q12+T12+W12+Z12+AC12+AX12+BA12+BD12+BG12+BJ12+BM12+BP12+BS12+BV12+BY12+CB12+CE12+CH12+CK12+CN12+CQ12+CT12+CW12+CZ12+DU12+DX12+EA12+ED12+EG12+EJ12+EM12+EP12+ES12+EV12+EY12+FB12+FE12+FH12+FK12+FN12+GI12+GL12+GO12+GR12+GU12+GX12+HA12+HD12+HG12+HJ12+HM12+HP12+HS12+HV12+HY12</f>
        <v>1675</v>
      </c>
    </row>
    <row r="13" spans="1:236" ht="36">
      <c r="A13" s="64" t="s">
        <v>67</v>
      </c>
      <c r="B13" s="8" t="s">
        <v>83</v>
      </c>
      <c r="C13" s="23">
        <v>188</v>
      </c>
      <c r="D13" s="23">
        <v>169</v>
      </c>
      <c r="E13" s="23">
        <v>169</v>
      </c>
      <c r="F13" s="109">
        <f>343+1</f>
        <v>344</v>
      </c>
      <c r="G13" s="23">
        <v>329</v>
      </c>
      <c r="H13" s="23">
        <v>329</v>
      </c>
      <c r="I13" s="23">
        <v>261</v>
      </c>
      <c r="J13" s="23">
        <v>276</v>
      </c>
      <c r="K13" s="23">
        <v>276</v>
      </c>
      <c r="L13" s="23">
        <v>23</v>
      </c>
      <c r="M13" s="23">
        <v>23</v>
      </c>
      <c r="N13" s="23">
        <v>23</v>
      </c>
      <c r="O13" s="109">
        <f>138+1</f>
        <v>139</v>
      </c>
      <c r="P13" s="23">
        <v>131</v>
      </c>
      <c r="Q13" s="23">
        <v>131</v>
      </c>
      <c r="R13" s="109">
        <f>104+1</f>
        <v>105</v>
      </c>
      <c r="S13" s="23">
        <v>100</v>
      </c>
      <c r="T13" s="23">
        <v>100</v>
      </c>
      <c r="U13" s="23"/>
      <c r="V13" s="23"/>
      <c r="W13" s="23"/>
      <c r="X13" s="110">
        <v>114</v>
      </c>
      <c r="Y13" s="110">
        <v>140</v>
      </c>
      <c r="Z13" s="110">
        <v>140</v>
      </c>
      <c r="AA13" s="23">
        <f>119-119</f>
        <v>0</v>
      </c>
      <c r="AB13" s="23">
        <f t="shared" ref="AB13:AC13" si="75">119-119</f>
        <v>0</v>
      </c>
      <c r="AC13" s="23">
        <f t="shared" si="75"/>
        <v>0</v>
      </c>
      <c r="AD13" s="21" t="e">
        <f>#REF!*AA13</f>
        <v>#REF!</v>
      </c>
      <c r="AE13" s="21" t="e">
        <f>#REF!*AB13</f>
        <v>#REF!</v>
      </c>
      <c r="AF13" s="21" t="e">
        <f>#REF!*AC13</f>
        <v>#REF!</v>
      </c>
      <c r="AG13" s="21" t="e">
        <f>#REF!*AA13</f>
        <v>#REF!</v>
      </c>
      <c r="AH13" s="21" t="e">
        <f>#REF!*AB13</f>
        <v>#REF!</v>
      </c>
      <c r="AI13" s="21" t="e">
        <f>#REF!*AC13</f>
        <v>#REF!</v>
      </c>
      <c r="AJ13" s="21" t="e">
        <f>#REF!*#REF!</f>
        <v>#REF!</v>
      </c>
      <c r="AK13" s="21" t="e">
        <f>#REF!*#REF!</f>
        <v>#REF!</v>
      </c>
      <c r="AL13" s="21" t="e">
        <f>#REF!*#REF!</f>
        <v>#REF!</v>
      </c>
      <c r="AM13" s="21" t="e">
        <f>#REF!*#REF!</f>
        <v>#REF!</v>
      </c>
      <c r="AN13" s="21" t="e">
        <f>#REF!*#REF!</f>
        <v>#REF!</v>
      </c>
      <c r="AO13" s="21" t="e">
        <f>#REF!*#REF!</f>
        <v>#REF!</v>
      </c>
      <c r="AP13" s="21" t="e">
        <f t="shared" ref="AP13:AP25" si="76">AA13*AJ13</f>
        <v>#REF!</v>
      </c>
      <c r="AQ13" s="21" t="e">
        <f t="shared" si="64"/>
        <v>#REF!</v>
      </c>
      <c r="AR13" s="21" t="e">
        <f t="shared" si="64"/>
        <v>#REF!</v>
      </c>
      <c r="AS13" s="21" t="e">
        <f t="shared" ref="AS13:AS25" si="77">AA13*AM13</f>
        <v>#REF!</v>
      </c>
      <c r="AT13" s="21" t="e">
        <f t="shared" si="65"/>
        <v>#REF!</v>
      </c>
      <c r="AU13" s="21" t="e">
        <f t="shared" si="65"/>
        <v>#REF!</v>
      </c>
      <c r="AV13" s="109">
        <f>131+1</f>
        <v>132</v>
      </c>
      <c r="AW13" s="110">
        <v>121</v>
      </c>
      <c r="AX13" s="110">
        <v>121</v>
      </c>
      <c r="AY13" s="110">
        <v>224</v>
      </c>
      <c r="AZ13" s="110">
        <v>253</v>
      </c>
      <c r="BA13" s="110">
        <v>253</v>
      </c>
      <c r="BB13" s="109">
        <f>167+4</f>
        <v>171</v>
      </c>
      <c r="BC13" s="23">
        <v>170</v>
      </c>
      <c r="BD13" s="23">
        <v>170</v>
      </c>
      <c r="BE13" s="23"/>
      <c r="BF13" s="23"/>
      <c r="BG13" s="23"/>
      <c r="BH13" s="23">
        <v>201</v>
      </c>
      <c r="BI13" s="23">
        <v>202</v>
      </c>
      <c r="BJ13" s="23">
        <v>202</v>
      </c>
      <c r="BK13" s="109">
        <f>266-21</f>
        <v>245</v>
      </c>
      <c r="BL13" s="23">
        <v>274</v>
      </c>
      <c r="BM13" s="23">
        <v>274</v>
      </c>
      <c r="BN13" s="23">
        <v>12</v>
      </c>
      <c r="BO13" s="23">
        <v>12</v>
      </c>
      <c r="BP13" s="23">
        <v>12</v>
      </c>
      <c r="BQ13" s="110">
        <v>141</v>
      </c>
      <c r="BR13" s="110">
        <v>151</v>
      </c>
      <c r="BS13" s="110">
        <v>151</v>
      </c>
      <c r="BT13" s="110">
        <v>263</v>
      </c>
      <c r="BU13" s="110">
        <v>264</v>
      </c>
      <c r="BV13" s="110">
        <v>264</v>
      </c>
      <c r="BW13" s="23">
        <v>131</v>
      </c>
      <c r="BX13" s="23">
        <v>153</v>
      </c>
      <c r="BY13" s="23">
        <v>153</v>
      </c>
      <c r="BZ13" s="109">
        <v>1</v>
      </c>
      <c r="CA13" s="23"/>
      <c r="CB13" s="23"/>
      <c r="CC13" s="23">
        <v>156</v>
      </c>
      <c r="CD13" s="23">
        <v>152</v>
      </c>
      <c r="CE13" s="23">
        <v>152</v>
      </c>
      <c r="CF13" s="110">
        <v>227</v>
      </c>
      <c r="CG13" s="110">
        <v>252</v>
      </c>
      <c r="CH13" s="110">
        <v>252</v>
      </c>
      <c r="CI13" s="110">
        <v>344</v>
      </c>
      <c r="CJ13" s="110">
        <v>344</v>
      </c>
      <c r="CK13" s="110">
        <v>344</v>
      </c>
      <c r="CL13" s="109">
        <f>128+1</f>
        <v>129</v>
      </c>
      <c r="CM13" s="110">
        <v>98</v>
      </c>
      <c r="CN13" s="110">
        <v>98</v>
      </c>
      <c r="CO13" s="110">
        <v>88</v>
      </c>
      <c r="CP13" s="110">
        <f t="shared" ref="CP13:CQ13" si="78">92-1</f>
        <v>91</v>
      </c>
      <c r="CQ13" s="110">
        <f t="shared" si="78"/>
        <v>91</v>
      </c>
      <c r="CR13" s="110">
        <v>245</v>
      </c>
      <c r="CS13" s="110">
        <v>265</v>
      </c>
      <c r="CT13" s="110">
        <v>265</v>
      </c>
      <c r="CU13" s="110">
        <v>191</v>
      </c>
      <c r="CV13" s="110">
        <v>174</v>
      </c>
      <c r="CW13" s="110">
        <v>174</v>
      </c>
      <c r="CX13" s="23">
        <f>145-145</f>
        <v>0</v>
      </c>
      <c r="CY13" s="23">
        <f t="shared" ref="CY13:CZ13" si="79">145-145</f>
        <v>0</v>
      </c>
      <c r="CZ13" s="23">
        <f t="shared" si="79"/>
        <v>0</v>
      </c>
      <c r="DA13" s="21" t="e">
        <f>#REF!*CX13</f>
        <v>#REF!</v>
      </c>
      <c r="DB13" s="21" t="e">
        <f>#REF!*CY13</f>
        <v>#REF!</v>
      </c>
      <c r="DC13" s="21" t="e">
        <f>#REF!*CZ13</f>
        <v>#REF!</v>
      </c>
      <c r="DD13" s="21" t="e">
        <f>#REF!*CX13</f>
        <v>#REF!</v>
      </c>
      <c r="DE13" s="21" t="e">
        <f>#REF!*CY13</f>
        <v>#REF!</v>
      </c>
      <c r="DF13" s="21" t="e">
        <f>#REF!*CZ13</f>
        <v>#REF!</v>
      </c>
      <c r="DG13" s="21" t="e">
        <f>#REF!*#REF!</f>
        <v>#REF!</v>
      </c>
      <c r="DH13" s="21" t="e">
        <f>#REF!*#REF!</f>
        <v>#REF!</v>
      </c>
      <c r="DI13" s="21" t="e">
        <f>#REF!*#REF!</f>
        <v>#REF!</v>
      </c>
      <c r="DJ13" s="21" t="e">
        <f>#REF!*#REF!</f>
        <v>#REF!</v>
      </c>
      <c r="DK13" s="21" t="e">
        <f>#REF!*#REF!</f>
        <v>#REF!</v>
      </c>
      <c r="DL13" s="21" t="e">
        <f>#REF!*#REF!</f>
        <v>#REF!</v>
      </c>
      <c r="DM13" s="21" t="e">
        <f t="shared" ref="DM13:DM25" si="80">CX13*DG13</f>
        <v>#REF!</v>
      </c>
      <c r="DN13" s="21" t="e">
        <f t="shared" si="67"/>
        <v>#REF!</v>
      </c>
      <c r="DO13" s="21" t="e">
        <f t="shared" si="67"/>
        <v>#REF!</v>
      </c>
      <c r="DP13" s="21" t="e">
        <f t="shared" ref="DP13:DP25" si="81">CX13*DJ13</f>
        <v>#REF!</v>
      </c>
      <c r="DQ13" s="21" t="e">
        <f t="shared" si="68"/>
        <v>#REF!</v>
      </c>
      <c r="DR13" s="21" t="e">
        <f t="shared" si="68"/>
        <v>#REF!</v>
      </c>
      <c r="DS13" s="23">
        <v>147</v>
      </c>
      <c r="DT13" s="23">
        <v>142</v>
      </c>
      <c r="DU13" s="23">
        <v>142</v>
      </c>
      <c r="DV13" s="110">
        <v>281</v>
      </c>
      <c r="DW13" s="110">
        <v>282</v>
      </c>
      <c r="DX13" s="110">
        <v>282</v>
      </c>
      <c r="DY13" s="110">
        <v>209</v>
      </c>
      <c r="DZ13" s="110">
        <v>207</v>
      </c>
      <c r="EA13" s="110">
        <v>207</v>
      </c>
      <c r="EB13" s="110">
        <v>205</v>
      </c>
      <c r="EC13" s="110">
        <v>211</v>
      </c>
      <c r="ED13" s="110">
        <v>211</v>
      </c>
      <c r="EE13" s="110">
        <v>115</v>
      </c>
      <c r="EF13" s="110">
        <v>155</v>
      </c>
      <c r="EG13" s="110">
        <v>155</v>
      </c>
      <c r="EH13" s="23">
        <v>128</v>
      </c>
      <c r="EI13" s="23">
        <v>122</v>
      </c>
      <c r="EJ13" s="23">
        <v>122</v>
      </c>
      <c r="EK13" s="110">
        <v>146</v>
      </c>
      <c r="EL13" s="110">
        <v>148</v>
      </c>
      <c r="EM13" s="110">
        <v>148</v>
      </c>
      <c r="EN13" s="109">
        <f>27+1</f>
        <v>28</v>
      </c>
      <c r="EO13" s="23">
        <v>34</v>
      </c>
      <c r="EP13" s="23">
        <v>34</v>
      </c>
      <c r="EQ13" s="23">
        <v>126</v>
      </c>
      <c r="ER13" s="23">
        <v>125</v>
      </c>
      <c r="ES13" s="23">
        <v>125</v>
      </c>
      <c r="ET13" s="110">
        <v>398</v>
      </c>
      <c r="EU13" s="110">
        <v>373</v>
      </c>
      <c r="EV13" s="110">
        <v>373</v>
      </c>
      <c r="EW13" s="109">
        <f>90+1</f>
        <v>91</v>
      </c>
      <c r="EX13" s="23">
        <v>63</v>
      </c>
      <c r="EY13" s="23">
        <v>63</v>
      </c>
      <c r="EZ13" s="23">
        <v>129</v>
      </c>
      <c r="FA13" s="23">
        <v>128</v>
      </c>
      <c r="FB13" s="23">
        <v>128</v>
      </c>
      <c r="FC13" s="110">
        <v>202</v>
      </c>
      <c r="FD13" s="110">
        <v>209</v>
      </c>
      <c r="FE13" s="110">
        <v>209</v>
      </c>
      <c r="FF13" s="23"/>
      <c r="FG13" s="23"/>
      <c r="FH13" s="23"/>
      <c r="FI13" s="110">
        <v>115</v>
      </c>
      <c r="FJ13" s="110">
        <v>139</v>
      </c>
      <c r="FK13" s="110">
        <v>139</v>
      </c>
      <c r="FL13" s="110">
        <f>126-1-125</f>
        <v>0</v>
      </c>
      <c r="FM13" s="110">
        <f t="shared" ref="FM13:FN13" si="82">126-1-125</f>
        <v>0</v>
      </c>
      <c r="FN13" s="110">
        <f t="shared" si="82"/>
        <v>0</v>
      </c>
      <c r="FO13" s="21" t="e">
        <f>#REF!*FL13</f>
        <v>#REF!</v>
      </c>
      <c r="FP13" s="21" t="e">
        <f>#REF!*FM13</f>
        <v>#REF!</v>
      </c>
      <c r="FQ13" s="21" t="e">
        <f>#REF!*FN13</f>
        <v>#REF!</v>
      </c>
      <c r="FR13" s="21" t="e">
        <f>#REF!*FL13</f>
        <v>#REF!</v>
      </c>
      <c r="FS13" s="21" t="e">
        <f>#REF!*FM13</f>
        <v>#REF!</v>
      </c>
      <c r="FT13" s="21" t="e">
        <f>#REF!*FN13</f>
        <v>#REF!</v>
      </c>
      <c r="FU13" s="21" t="e">
        <f>#REF!*#REF!</f>
        <v>#REF!</v>
      </c>
      <c r="FV13" s="21" t="e">
        <f>#REF!*#REF!</f>
        <v>#REF!</v>
      </c>
      <c r="FW13" s="21" t="e">
        <f>#REF!*#REF!</f>
        <v>#REF!</v>
      </c>
      <c r="FX13" s="21" t="e">
        <f>#REF!*#REF!</f>
        <v>#REF!</v>
      </c>
      <c r="FY13" s="21" t="e">
        <f>#REF!*#REF!</f>
        <v>#REF!</v>
      </c>
      <c r="FZ13" s="21" t="e">
        <f>#REF!*#REF!</f>
        <v>#REF!</v>
      </c>
      <c r="GA13" s="21" t="e">
        <f t="shared" ref="GA13:GA25" si="83">FL13*FU13</f>
        <v>#REF!</v>
      </c>
      <c r="GB13" s="21" t="e">
        <f t="shared" si="70"/>
        <v>#REF!</v>
      </c>
      <c r="GC13" s="21" t="e">
        <f t="shared" si="70"/>
        <v>#REF!</v>
      </c>
      <c r="GD13" s="21" t="e">
        <f t="shared" ref="GD13:GD25" si="84">FL13*FX13</f>
        <v>#REF!</v>
      </c>
      <c r="GE13" s="21" t="e">
        <f t="shared" si="71"/>
        <v>#REF!</v>
      </c>
      <c r="GF13" s="21" t="e">
        <f t="shared" si="71"/>
        <v>#REF!</v>
      </c>
      <c r="GG13" s="109">
        <f>207+3</f>
        <v>210</v>
      </c>
      <c r="GH13" s="110">
        <v>195</v>
      </c>
      <c r="GI13" s="110">
        <v>195</v>
      </c>
      <c r="GJ13" s="23">
        <v>140</v>
      </c>
      <c r="GK13" s="23">
        <v>140</v>
      </c>
      <c r="GL13" s="23">
        <v>140</v>
      </c>
      <c r="GM13" s="110">
        <v>119</v>
      </c>
      <c r="GN13" s="110">
        <v>123</v>
      </c>
      <c r="GO13" s="110">
        <v>123</v>
      </c>
      <c r="GP13" s="110">
        <v>122</v>
      </c>
      <c r="GQ13" s="110">
        <v>134</v>
      </c>
      <c r="GR13" s="110">
        <v>134</v>
      </c>
      <c r="GS13" s="109">
        <f>251+3</f>
        <v>254</v>
      </c>
      <c r="GT13" s="23">
        <v>268</v>
      </c>
      <c r="GU13" s="23">
        <v>268</v>
      </c>
      <c r="GV13" s="23"/>
      <c r="GW13" s="23"/>
      <c r="GX13" s="23"/>
      <c r="GY13" s="110">
        <v>247</v>
      </c>
      <c r="GZ13" s="110">
        <v>240</v>
      </c>
      <c r="HA13" s="110">
        <v>240</v>
      </c>
      <c r="HB13" s="110">
        <v>248</v>
      </c>
      <c r="HC13" s="110">
        <v>250</v>
      </c>
      <c r="HD13" s="110">
        <v>250</v>
      </c>
      <c r="HE13" s="23">
        <v>144</v>
      </c>
      <c r="HF13" s="23">
        <v>148</v>
      </c>
      <c r="HG13" s="23">
        <v>148</v>
      </c>
      <c r="HH13" s="23">
        <v>211</v>
      </c>
      <c r="HI13" s="23">
        <v>198</v>
      </c>
      <c r="HJ13" s="23">
        <v>198</v>
      </c>
      <c r="HK13" s="110">
        <v>143</v>
      </c>
      <c r="HL13" s="110">
        <v>166</v>
      </c>
      <c r="HM13" s="110">
        <v>166</v>
      </c>
      <c r="HN13" s="109">
        <f>296+1</f>
        <v>297</v>
      </c>
      <c r="HO13" s="23">
        <v>293</v>
      </c>
      <c r="HP13" s="23">
        <v>293</v>
      </c>
      <c r="HQ13" s="109">
        <f>241+1</f>
        <v>242</v>
      </c>
      <c r="HR13" s="23">
        <v>238</v>
      </c>
      <c r="HS13" s="23">
        <v>238</v>
      </c>
      <c r="HT13" s="23">
        <v>504</v>
      </c>
      <c r="HU13" s="23">
        <v>514</v>
      </c>
      <c r="HV13" s="23">
        <v>514</v>
      </c>
      <c r="HW13" s="109">
        <f>282+1</f>
        <v>283</v>
      </c>
      <c r="HX13" s="110">
        <v>272</v>
      </c>
      <c r="HY13" s="110">
        <v>272</v>
      </c>
      <c r="HZ13" s="41">
        <f t="shared" si="72"/>
        <v>9559</v>
      </c>
      <c r="IA13" s="41">
        <f t="shared" si="73"/>
        <v>9661</v>
      </c>
      <c r="IB13" s="41">
        <f t="shared" si="74"/>
        <v>9661</v>
      </c>
    </row>
    <row r="14" spans="1:236" ht="36" customHeight="1">
      <c r="A14" s="64" t="s">
        <v>174</v>
      </c>
      <c r="B14" s="8" t="s">
        <v>80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1" t="e">
        <f>#REF!*AA14</f>
        <v>#REF!</v>
      </c>
      <c r="AE14" s="21" t="e">
        <f>#REF!*AB14</f>
        <v>#REF!</v>
      </c>
      <c r="AF14" s="21" t="e">
        <f>#REF!*AC14</f>
        <v>#REF!</v>
      </c>
      <c r="AG14" s="21" t="e">
        <f>#REF!*AA14</f>
        <v>#REF!</v>
      </c>
      <c r="AH14" s="21" t="e">
        <f>#REF!*AB14</f>
        <v>#REF!</v>
      </c>
      <c r="AI14" s="21" t="e">
        <f>#REF!*AC14</f>
        <v>#REF!</v>
      </c>
      <c r="AJ14" s="21" t="e">
        <f>#REF!*#REF!</f>
        <v>#REF!</v>
      </c>
      <c r="AK14" s="21" t="e">
        <f>#REF!*#REF!</f>
        <v>#REF!</v>
      </c>
      <c r="AL14" s="21" t="e">
        <f>#REF!*#REF!</f>
        <v>#REF!</v>
      </c>
      <c r="AM14" s="21" t="e">
        <f>#REF!*#REF!</f>
        <v>#REF!</v>
      </c>
      <c r="AN14" s="21" t="e">
        <f>#REF!*#REF!</f>
        <v>#REF!</v>
      </c>
      <c r="AO14" s="21" t="e">
        <f>#REF!*#REF!</f>
        <v>#REF!</v>
      </c>
      <c r="AP14" s="21" t="e">
        <f t="shared" si="76"/>
        <v>#REF!</v>
      </c>
      <c r="AQ14" s="21" t="e">
        <f t="shared" si="64"/>
        <v>#REF!</v>
      </c>
      <c r="AR14" s="21" t="e">
        <f t="shared" si="64"/>
        <v>#REF!</v>
      </c>
      <c r="AS14" s="21" t="e">
        <f t="shared" si="77"/>
        <v>#REF!</v>
      </c>
      <c r="AT14" s="21" t="e">
        <f t="shared" si="65"/>
        <v>#REF!</v>
      </c>
      <c r="AU14" s="21" t="e">
        <f t="shared" si="65"/>
        <v>#REF!</v>
      </c>
      <c r="AV14" s="110"/>
      <c r="AW14" s="110"/>
      <c r="AX14" s="110"/>
      <c r="AY14" s="110"/>
      <c r="AZ14" s="110"/>
      <c r="BA14" s="110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1" t="e">
        <f>#REF!*CX14</f>
        <v>#REF!</v>
      </c>
      <c r="DB14" s="21" t="e">
        <f>#REF!*CY14</f>
        <v>#REF!</v>
      </c>
      <c r="DC14" s="21" t="e">
        <f>#REF!*CZ14</f>
        <v>#REF!</v>
      </c>
      <c r="DD14" s="21" t="e">
        <f>#REF!*CX14</f>
        <v>#REF!</v>
      </c>
      <c r="DE14" s="21" t="e">
        <f>#REF!*CY14</f>
        <v>#REF!</v>
      </c>
      <c r="DF14" s="21" t="e">
        <f>#REF!*CZ14</f>
        <v>#REF!</v>
      </c>
      <c r="DG14" s="21" t="e">
        <f>#REF!*#REF!</f>
        <v>#REF!</v>
      </c>
      <c r="DH14" s="21" t="e">
        <f>#REF!*#REF!</f>
        <v>#REF!</v>
      </c>
      <c r="DI14" s="21" t="e">
        <f>#REF!*#REF!</f>
        <v>#REF!</v>
      </c>
      <c r="DJ14" s="21" t="e">
        <f>#REF!*#REF!</f>
        <v>#REF!</v>
      </c>
      <c r="DK14" s="21" t="e">
        <f>#REF!*#REF!</f>
        <v>#REF!</v>
      </c>
      <c r="DL14" s="21" t="e">
        <f>#REF!*#REF!</f>
        <v>#REF!</v>
      </c>
      <c r="DM14" s="21" t="e">
        <f t="shared" si="80"/>
        <v>#REF!</v>
      </c>
      <c r="DN14" s="21" t="e">
        <f t="shared" si="67"/>
        <v>#REF!</v>
      </c>
      <c r="DO14" s="21" t="e">
        <f t="shared" si="67"/>
        <v>#REF!</v>
      </c>
      <c r="DP14" s="21" t="e">
        <f t="shared" si="81"/>
        <v>#REF!</v>
      </c>
      <c r="DQ14" s="21" t="e">
        <f t="shared" si="68"/>
        <v>#REF!</v>
      </c>
      <c r="DR14" s="21" t="e">
        <f t="shared" si="68"/>
        <v>#REF!</v>
      </c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>
        <v>43</v>
      </c>
      <c r="EX14" s="23">
        <v>28</v>
      </c>
      <c r="EY14" s="23">
        <v>28</v>
      </c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1" t="e">
        <f>#REF!*FL14</f>
        <v>#REF!</v>
      </c>
      <c r="FP14" s="21" t="e">
        <f>#REF!*FM14</f>
        <v>#REF!</v>
      </c>
      <c r="FQ14" s="21" t="e">
        <f>#REF!*FN14</f>
        <v>#REF!</v>
      </c>
      <c r="FR14" s="21" t="e">
        <f>#REF!*FL14</f>
        <v>#REF!</v>
      </c>
      <c r="FS14" s="21" t="e">
        <f>#REF!*FM14</f>
        <v>#REF!</v>
      </c>
      <c r="FT14" s="21" t="e">
        <f>#REF!*FN14</f>
        <v>#REF!</v>
      </c>
      <c r="FU14" s="21" t="e">
        <f>#REF!*#REF!</f>
        <v>#REF!</v>
      </c>
      <c r="FV14" s="21" t="e">
        <f>#REF!*#REF!</f>
        <v>#REF!</v>
      </c>
      <c r="FW14" s="21" t="e">
        <f>#REF!*#REF!</f>
        <v>#REF!</v>
      </c>
      <c r="FX14" s="21" t="e">
        <f>#REF!*#REF!</f>
        <v>#REF!</v>
      </c>
      <c r="FY14" s="21" t="e">
        <f>#REF!*#REF!</f>
        <v>#REF!</v>
      </c>
      <c r="FZ14" s="21" t="e">
        <f>#REF!*#REF!</f>
        <v>#REF!</v>
      </c>
      <c r="GA14" s="21" t="e">
        <f t="shared" si="83"/>
        <v>#REF!</v>
      </c>
      <c r="GB14" s="21" t="e">
        <f t="shared" si="70"/>
        <v>#REF!</v>
      </c>
      <c r="GC14" s="21" t="e">
        <f t="shared" si="70"/>
        <v>#REF!</v>
      </c>
      <c r="GD14" s="21" t="e">
        <f t="shared" si="84"/>
        <v>#REF!</v>
      </c>
      <c r="GE14" s="21" t="e">
        <f t="shared" si="71"/>
        <v>#REF!</v>
      </c>
      <c r="GF14" s="21" t="e">
        <f t="shared" si="71"/>
        <v>#REF!</v>
      </c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41">
        <f t="shared" si="72"/>
        <v>43</v>
      </c>
      <c r="IA14" s="41">
        <f t="shared" si="73"/>
        <v>28</v>
      </c>
      <c r="IB14" s="41">
        <f t="shared" si="74"/>
        <v>28</v>
      </c>
    </row>
    <row r="15" spans="1:236" ht="38.25" customHeight="1">
      <c r="A15" s="64" t="s">
        <v>68</v>
      </c>
      <c r="B15" s="8" t="s">
        <v>83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>
        <v>29</v>
      </c>
      <c r="S15" s="23">
        <v>28</v>
      </c>
      <c r="T15" s="23">
        <v>28</v>
      </c>
      <c r="U15" s="23"/>
      <c r="V15" s="23"/>
      <c r="W15" s="23"/>
      <c r="X15" s="23"/>
      <c r="Y15" s="23"/>
      <c r="Z15" s="23"/>
      <c r="AA15" s="23"/>
      <c r="AB15" s="23"/>
      <c r="AC15" s="23"/>
      <c r="AD15" s="21" t="e">
        <f>#REF!*AA15</f>
        <v>#REF!</v>
      </c>
      <c r="AE15" s="21" t="e">
        <f>#REF!*AB15</f>
        <v>#REF!</v>
      </c>
      <c r="AF15" s="21" t="e">
        <f>#REF!*AC15</f>
        <v>#REF!</v>
      </c>
      <c r="AG15" s="21" t="e">
        <f>#REF!*AA15</f>
        <v>#REF!</v>
      </c>
      <c r="AH15" s="21" t="e">
        <f>#REF!*AB15</f>
        <v>#REF!</v>
      </c>
      <c r="AI15" s="21" t="e">
        <f>#REF!*AC15</f>
        <v>#REF!</v>
      </c>
      <c r="AJ15" s="21" t="e">
        <f>#REF!*#REF!</f>
        <v>#REF!</v>
      </c>
      <c r="AK15" s="21" t="e">
        <f>#REF!*#REF!</f>
        <v>#REF!</v>
      </c>
      <c r="AL15" s="21" t="e">
        <f>#REF!*#REF!</f>
        <v>#REF!</v>
      </c>
      <c r="AM15" s="21" t="e">
        <f>#REF!*#REF!</f>
        <v>#REF!</v>
      </c>
      <c r="AN15" s="21" t="e">
        <f>#REF!*#REF!</f>
        <v>#REF!</v>
      </c>
      <c r="AO15" s="21" t="e">
        <f>#REF!*#REF!</f>
        <v>#REF!</v>
      </c>
      <c r="AP15" s="21" t="e">
        <f t="shared" si="76"/>
        <v>#REF!</v>
      </c>
      <c r="AQ15" s="21" t="e">
        <f t="shared" si="64"/>
        <v>#REF!</v>
      </c>
      <c r="AR15" s="21" t="e">
        <f t="shared" si="64"/>
        <v>#REF!</v>
      </c>
      <c r="AS15" s="21" t="e">
        <f t="shared" si="77"/>
        <v>#REF!</v>
      </c>
      <c r="AT15" s="21" t="e">
        <f t="shared" si="65"/>
        <v>#REF!</v>
      </c>
      <c r="AU15" s="21" t="e">
        <f t="shared" si="65"/>
        <v>#REF!</v>
      </c>
      <c r="AV15" s="23"/>
      <c r="AW15" s="23"/>
      <c r="AX15" s="23"/>
      <c r="AY15" s="110"/>
      <c r="AZ15" s="110"/>
      <c r="BA15" s="110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1" t="e">
        <f>#REF!*CX15</f>
        <v>#REF!</v>
      </c>
      <c r="DB15" s="21" t="e">
        <f>#REF!*CY15</f>
        <v>#REF!</v>
      </c>
      <c r="DC15" s="21" t="e">
        <f>#REF!*CZ15</f>
        <v>#REF!</v>
      </c>
      <c r="DD15" s="21" t="e">
        <f>#REF!*CX15</f>
        <v>#REF!</v>
      </c>
      <c r="DE15" s="21" t="e">
        <f>#REF!*CY15</f>
        <v>#REF!</v>
      </c>
      <c r="DF15" s="21" t="e">
        <f>#REF!*CZ15</f>
        <v>#REF!</v>
      </c>
      <c r="DG15" s="21" t="e">
        <f>#REF!*#REF!</f>
        <v>#REF!</v>
      </c>
      <c r="DH15" s="21" t="e">
        <f>#REF!*#REF!</f>
        <v>#REF!</v>
      </c>
      <c r="DI15" s="21" t="e">
        <f>#REF!*#REF!</f>
        <v>#REF!</v>
      </c>
      <c r="DJ15" s="21" t="e">
        <f>#REF!*#REF!</f>
        <v>#REF!</v>
      </c>
      <c r="DK15" s="21" t="e">
        <f>#REF!*#REF!</f>
        <v>#REF!</v>
      </c>
      <c r="DL15" s="21" t="e">
        <f>#REF!*#REF!</f>
        <v>#REF!</v>
      </c>
      <c r="DM15" s="21" t="e">
        <f t="shared" si="80"/>
        <v>#REF!</v>
      </c>
      <c r="DN15" s="21" t="e">
        <f t="shared" si="67"/>
        <v>#REF!</v>
      </c>
      <c r="DO15" s="21" t="e">
        <f t="shared" si="67"/>
        <v>#REF!</v>
      </c>
      <c r="DP15" s="21" t="e">
        <f t="shared" si="81"/>
        <v>#REF!</v>
      </c>
      <c r="DQ15" s="21" t="e">
        <f t="shared" si="68"/>
        <v>#REF!</v>
      </c>
      <c r="DR15" s="21" t="e">
        <f t="shared" si="68"/>
        <v>#REF!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>
        <v>30</v>
      </c>
      <c r="EY15" s="23">
        <v>30</v>
      </c>
      <c r="EZ15" s="23"/>
      <c r="FA15" s="23"/>
      <c r="FB15" s="23"/>
      <c r="FC15" s="23"/>
      <c r="FD15" s="23"/>
      <c r="FE15" s="23"/>
      <c r="FF15" s="110">
        <v>35</v>
      </c>
      <c r="FG15" s="110">
        <v>36</v>
      </c>
      <c r="FH15" s="110">
        <v>36</v>
      </c>
      <c r="FI15" s="23"/>
      <c r="FJ15" s="23"/>
      <c r="FK15" s="23"/>
      <c r="FL15" s="23"/>
      <c r="FM15" s="23"/>
      <c r="FN15" s="23"/>
      <c r="FO15" s="21" t="e">
        <f>#REF!*FL15</f>
        <v>#REF!</v>
      </c>
      <c r="FP15" s="21" t="e">
        <f>#REF!*FM15</f>
        <v>#REF!</v>
      </c>
      <c r="FQ15" s="21" t="e">
        <f>#REF!*FN15</f>
        <v>#REF!</v>
      </c>
      <c r="FR15" s="21" t="e">
        <f>#REF!*FL15</f>
        <v>#REF!</v>
      </c>
      <c r="FS15" s="21" t="e">
        <f>#REF!*FM15</f>
        <v>#REF!</v>
      </c>
      <c r="FT15" s="21" t="e">
        <f>#REF!*FN15</f>
        <v>#REF!</v>
      </c>
      <c r="FU15" s="21" t="e">
        <f>#REF!*#REF!</f>
        <v>#REF!</v>
      </c>
      <c r="FV15" s="21" t="e">
        <f>#REF!*#REF!</f>
        <v>#REF!</v>
      </c>
      <c r="FW15" s="21" t="e">
        <f>#REF!*#REF!</f>
        <v>#REF!</v>
      </c>
      <c r="FX15" s="21" t="e">
        <f>#REF!*#REF!</f>
        <v>#REF!</v>
      </c>
      <c r="FY15" s="21" t="e">
        <f>#REF!*#REF!</f>
        <v>#REF!</v>
      </c>
      <c r="FZ15" s="21" t="e">
        <f>#REF!*#REF!</f>
        <v>#REF!</v>
      </c>
      <c r="GA15" s="21" t="e">
        <f t="shared" si="83"/>
        <v>#REF!</v>
      </c>
      <c r="GB15" s="21" t="e">
        <f t="shared" si="70"/>
        <v>#REF!</v>
      </c>
      <c r="GC15" s="21" t="e">
        <f t="shared" si="70"/>
        <v>#REF!</v>
      </c>
      <c r="GD15" s="21" t="e">
        <f t="shared" si="84"/>
        <v>#REF!</v>
      </c>
      <c r="GE15" s="21" t="e">
        <f t="shared" si="71"/>
        <v>#REF!</v>
      </c>
      <c r="GF15" s="21" t="e">
        <f t="shared" si="71"/>
        <v>#REF!</v>
      </c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>
        <v>58</v>
      </c>
      <c r="GW15" s="23">
        <v>39</v>
      </c>
      <c r="GX15" s="23">
        <v>39</v>
      </c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41">
        <f t="shared" si="72"/>
        <v>122</v>
      </c>
      <c r="IA15" s="41">
        <f t="shared" si="73"/>
        <v>133</v>
      </c>
      <c r="IB15" s="41">
        <f t="shared" si="74"/>
        <v>133</v>
      </c>
    </row>
    <row r="16" spans="1:236" ht="39" customHeight="1">
      <c r="A16" s="64" t="s">
        <v>69</v>
      </c>
      <c r="B16" s="8" t="s">
        <v>83</v>
      </c>
      <c r="C16" s="23"/>
      <c r="D16" s="23"/>
      <c r="E16" s="23"/>
      <c r="F16" s="23">
        <v>23</v>
      </c>
      <c r="G16" s="23">
        <v>27</v>
      </c>
      <c r="H16" s="23">
        <v>27</v>
      </c>
      <c r="I16" s="23"/>
      <c r="J16" s="23"/>
      <c r="K16" s="23"/>
      <c r="L16" s="23"/>
      <c r="M16" s="23"/>
      <c r="N16" s="23"/>
      <c r="O16" s="23"/>
      <c r="P16" s="23"/>
      <c r="Q16" s="23"/>
      <c r="R16" s="23">
        <v>33</v>
      </c>
      <c r="S16" s="23">
        <v>23</v>
      </c>
      <c r="T16" s="23">
        <v>23</v>
      </c>
      <c r="U16" s="23"/>
      <c r="V16" s="23"/>
      <c r="W16" s="23"/>
      <c r="X16" s="23"/>
      <c r="Y16" s="23"/>
      <c r="Z16" s="23"/>
      <c r="AA16" s="23"/>
      <c r="AB16" s="23"/>
      <c r="AC16" s="23"/>
      <c r="AD16" s="21" t="e">
        <f>#REF!*AA16</f>
        <v>#REF!</v>
      </c>
      <c r="AE16" s="21" t="e">
        <f>#REF!*AB16</f>
        <v>#REF!</v>
      </c>
      <c r="AF16" s="21" t="e">
        <f>#REF!*AC16</f>
        <v>#REF!</v>
      </c>
      <c r="AG16" s="21" t="e">
        <f>#REF!*AA16</f>
        <v>#REF!</v>
      </c>
      <c r="AH16" s="21" t="e">
        <f>#REF!*AB16</f>
        <v>#REF!</v>
      </c>
      <c r="AI16" s="21" t="e">
        <f>#REF!*AC16</f>
        <v>#REF!</v>
      </c>
      <c r="AJ16" s="21" t="e">
        <f>#REF!*#REF!</f>
        <v>#REF!</v>
      </c>
      <c r="AK16" s="21" t="e">
        <f>#REF!*#REF!</f>
        <v>#REF!</v>
      </c>
      <c r="AL16" s="21" t="e">
        <f>#REF!*#REF!</f>
        <v>#REF!</v>
      </c>
      <c r="AM16" s="21" t="e">
        <f>#REF!*#REF!</f>
        <v>#REF!</v>
      </c>
      <c r="AN16" s="21" t="e">
        <f>#REF!*#REF!</f>
        <v>#REF!</v>
      </c>
      <c r="AO16" s="21" t="e">
        <f>#REF!*#REF!</f>
        <v>#REF!</v>
      </c>
      <c r="AP16" s="21" t="e">
        <f t="shared" si="76"/>
        <v>#REF!</v>
      </c>
      <c r="AQ16" s="21" t="e">
        <f t="shared" si="64"/>
        <v>#REF!</v>
      </c>
      <c r="AR16" s="21" t="e">
        <f t="shared" si="64"/>
        <v>#REF!</v>
      </c>
      <c r="AS16" s="21" t="e">
        <f t="shared" si="77"/>
        <v>#REF!</v>
      </c>
      <c r="AT16" s="21" t="e">
        <f t="shared" si="65"/>
        <v>#REF!</v>
      </c>
      <c r="AU16" s="21" t="e">
        <f t="shared" si="65"/>
        <v>#REF!</v>
      </c>
      <c r="AV16" s="23"/>
      <c r="AW16" s="23"/>
      <c r="AX16" s="23"/>
      <c r="AY16" s="110"/>
      <c r="AZ16" s="110"/>
      <c r="BA16" s="110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>
        <v>69</v>
      </c>
      <c r="BO16" s="23">
        <v>68</v>
      </c>
      <c r="BP16" s="23">
        <v>68</v>
      </c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>
        <v>31</v>
      </c>
      <c r="CJ16" s="23">
        <v>28</v>
      </c>
      <c r="CK16" s="23">
        <v>28</v>
      </c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1" t="e">
        <f>#REF!*CX16</f>
        <v>#REF!</v>
      </c>
      <c r="DB16" s="21" t="e">
        <f>#REF!*CY16</f>
        <v>#REF!</v>
      </c>
      <c r="DC16" s="21" t="e">
        <f>#REF!*CZ16</f>
        <v>#REF!</v>
      </c>
      <c r="DD16" s="21" t="e">
        <f>#REF!*CX16</f>
        <v>#REF!</v>
      </c>
      <c r="DE16" s="21" t="e">
        <f>#REF!*CY16</f>
        <v>#REF!</v>
      </c>
      <c r="DF16" s="21" t="e">
        <f>#REF!*CZ16</f>
        <v>#REF!</v>
      </c>
      <c r="DG16" s="21" t="e">
        <f>#REF!*#REF!</f>
        <v>#REF!</v>
      </c>
      <c r="DH16" s="21" t="e">
        <f>#REF!*#REF!</f>
        <v>#REF!</v>
      </c>
      <c r="DI16" s="21" t="e">
        <f>#REF!*#REF!</f>
        <v>#REF!</v>
      </c>
      <c r="DJ16" s="21" t="e">
        <f>#REF!*#REF!</f>
        <v>#REF!</v>
      </c>
      <c r="DK16" s="21" t="e">
        <f>#REF!*#REF!</f>
        <v>#REF!</v>
      </c>
      <c r="DL16" s="21" t="e">
        <f>#REF!*#REF!</f>
        <v>#REF!</v>
      </c>
      <c r="DM16" s="21" t="e">
        <f t="shared" si="80"/>
        <v>#REF!</v>
      </c>
      <c r="DN16" s="21" t="e">
        <f t="shared" si="67"/>
        <v>#REF!</v>
      </c>
      <c r="DO16" s="21" t="e">
        <f t="shared" si="67"/>
        <v>#REF!</v>
      </c>
      <c r="DP16" s="21" t="e">
        <f t="shared" si="81"/>
        <v>#REF!</v>
      </c>
      <c r="DQ16" s="21" t="e">
        <f t="shared" si="68"/>
        <v>#REF!</v>
      </c>
      <c r="DR16" s="21" t="e">
        <f t="shared" si="68"/>
        <v>#REF!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>
        <v>13</v>
      </c>
      <c r="FA16" s="23">
        <v>13</v>
      </c>
      <c r="FB16" s="23">
        <v>13</v>
      </c>
      <c r="FC16" s="23"/>
      <c r="FD16" s="23"/>
      <c r="FE16" s="23"/>
      <c r="FF16" s="23">
        <v>36</v>
      </c>
      <c r="FG16" s="23">
        <v>36</v>
      </c>
      <c r="FH16" s="23">
        <v>36</v>
      </c>
      <c r="FI16" s="23"/>
      <c r="FJ16" s="23"/>
      <c r="FK16" s="23"/>
      <c r="FL16" s="23"/>
      <c r="FM16" s="23"/>
      <c r="FN16" s="23"/>
      <c r="FO16" s="21" t="e">
        <f>#REF!*FL16</f>
        <v>#REF!</v>
      </c>
      <c r="FP16" s="21" t="e">
        <f>#REF!*FM16</f>
        <v>#REF!</v>
      </c>
      <c r="FQ16" s="21" t="e">
        <f>#REF!*FN16</f>
        <v>#REF!</v>
      </c>
      <c r="FR16" s="21" t="e">
        <f>#REF!*FL16</f>
        <v>#REF!</v>
      </c>
      <c r="FS16" s="21" t="e">
        <f>#REF!*FM16</f>
        <v>#REF!</v>
      </c>
      <c r="FT16" s="21" t="e">
        <f>#REF!*FN16</f>
        <v>#REF!</v>
      </c>
      <c r="FU16" s="21" t="e">
        <f>#REF!*#REF!</f>
        <v>#REF!</v>
      </c>
      <c r="FV16" s="21" t="e">
        <f>#REF!*#REF!</f>
        <v>#REF!</v>
      </c>
      <c r="FW16" s="21" t="e">
        <f>#REF!*#REF!</f>
        <v>#REF!</v>
      </c>
      <c r="FX16" s="21" t="e">
        <f>#REF!*#REF!</f>
        <v>#REF!</v>
      </c>
      <c r="FY16" s="21" t="e">
        <f>#REF!*#REF!</f>
        <v>#REF!</v>
      </c>
      <c r="FZ16" s="21" t="e">
        <f>#REF!*#REF!</f>
        <v>#REF!</v>
      </c>
      <c r="GA16" s="21" t="e">
        <f t="shared" si="83"/>
        <v>#REF!</v>
      </c>
      <c r="GB16" s="21" t="e">
        <f t="shared" si="70"/>
        <v>#REF!</v>
      </c>
      <c r="GC16" s="21" t="e">
        <f t="shared" si="70"/>
        <v>#REF!</v>
      </c>
      <c r="GD16" s="21" t="e">
        <f t="shared" si="84"/>
        <v>#REF!</v>
      </c>
      <c r="GE16" s="21" t="e">
        <f t="shared" si="71"/>
        <v>#REF!</v>
      </c>
      <c r="GF16" s="21" t="e">
        <f t="shared" si="71"/>
        <v>#REF!</v>
      </c>
      <c r="GG16" s="23"/>
      <c r="GH16" s="23"/>
      <c r="GI16" s="23"/>
      <c r="GJ16" s="23"/>
      <c r="GK16" s="23"/>
      <c r="GL16" s="23"/>
      <c r="GM16" s="23">
        <v>23</v>
      </c>
      <c r="GN16" s="23">
        <v>27</v>
      </c>
      <c r="GO16" s="23">
        <v>27</v>
      </c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41">
        <f t="shared" si="72"/>
        <v>228</v>
      </c>
      <c r="IA16" s="41">
        <f t="shared" si="73"/>
        <v>222</v>
      </c>
      <c r="IB16" s="41">
        <f t="shared" si="74"/>
        <v>222</v>
      </c>
    </row>
    <row r="17" spans="1:236" ht="48">
      <c r="A17" s="18" t="s">
        <v>70</v>
      </c>
      <c r="B17" s="18" t="s">
        <v>82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1" t="e">
        <f>#REF!*AA17</f>
        <v>#REF!</v>
      </c>
      <c r="AE17" s="21" t="e">
        <f>#REF!*AB17</f>
        <v>#REF!</v>
      </c>
      <c r="AF17" s="21" t="e">
        <f>#REF!*AC17</f>
        <v>#REF!</v>
      </c>
      <c r="AG17" s="21" t="e">
        <f>#REF!*AA17</f>
        <v>#REF!</v>
      </c>
      <c r="AH17" s="21" t="e">
        <f>#REF!*AB17</f>
        <v>#REF!</v>
      </c>
      <c r="AI17" s="21" t="e">
        <f>#REF!*AC17</f>
        <v>#REF!</v>
      </c>
      <c r="AJ17" s="21" t="e">
        <f>#REF!*#REF!</f>
        <v>#REF!</v>
      </c>
      <c r="AK17" s="21" t="e">
        <f>#REF!*#REF!</f>
        <v>#REF!</v>
      </c>
      <c r="AL17" s="21" t="e">
        <f>#REF!*#REF!</f>
        <v>#REF!</v>
      </c>
      <c r="AM17" s="21" t="e">
        <f>#REF!*#REF!</f>
        <v>#REF!</v>
      </c>
      <c r="AN17" s="21" t="e">
        <f>#REF!*#REF!</f>
        <v>#REF!</v>
      </c>
      <c r="AO17" s="21" t="e">
        <f>#REF!*#REF!</f>
        <v>#REF!</v>
      </c>
      <c r="AP17" s="21" t="e">
        <f t="shared" si="76"/>
        <v>#REF!</v>
      </c>
      <c r="AQ17" s="21" t="e">
        <f t="shared" si="64"/>
        <v>#REF!</v>
      </c>
      <c r="AR17" s="21" t="e">
        <f t="shared" si="64"/>
        <v>#REF!</v>
      </c>
      <c r="AS17" s="21" t="e">
        <f t="shared" si="77"/>
        <v>#REF!</v>
      </c>
      <c r="AT17" s="21" t="e">
        <f t="shared" si="65"/>
        <v>#REF!</v>
      </c>
      <c r="AU17" s="21" t="e">
        <f t="shared" si="65"/>
        <v>#REF!</v>
      </c>
      <c r="AV17" s="23"/>
      <c r="AW17" s="23"/>
      <c r="AX17" s="23"/>
      <c r="AY17" s="110"/>
      <c r="AZ17" s="110"/>
      <c r="BA17" s="110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1" t="e">
        <f>#REF!*CX17</f>
        <v>#REF!</v>
      </c>
      <c r="DB17" s="21" t="e">
        <f>#REF!*CY17</f>
        <v>#REF!</v>
      </c>
      <c r="DC17" s="21" t="e">
        <f>#REF!*CZ17</f>
        <v>#REF!</v>
      </c>
      <c r="DD17" s="21" t="e">
        <f>#REF!*CX17</f>
        <v>#REF!</v>
      </c>
      <c r="DE17" s="21" t="e">
        <f>#REF!*CY17</f>
        <v>#REF!</v>
      </c>
      <c r="DF17" s="21" t="e">
        <f>#REF!*CZ17</f>
        <v>#REF!</v>
      </c>
      <c r="DG17" s="21" t="e">
        <f>#REF!*#REF!</f>
        <v>#REF!</v>
      </c>
      <c r="DH17" s="21" t="e">
        <f>#REF!*#REF!</f>
        <v>#REF!</v>
      </c>
      <c r="DI17" s="21" t="e">
        <f>#REF!*#REF!</f>
        <v>#REF!</v>
      </c>
      <c r="DJ17" s="21" t="e">
        <f>#REF!*#REF!</f>
        <v>#REF!</v>
      </c>
      <c r="DK17" s="21" t="e">
        <f>#REF!*#REF!</f>
        <v>#REF!</v>
      </c>
      <c r="DL17" s="21" t="e">
        <f>#REF!*#REF!</f>
        <v>#REF!</v>
      </c>
      <c r="DM17" s="21" t="e">
        <f t="shared" si="80"/>
        <v>#REF!</v>
      </c>
      <c r="DN17" s="21" t="e">
        <f t="shared" si="67"/>
        <v>#REF!</v>
      </c>
      <c r="DO17" s="21" t="e">
        <f t="shared" si="67"/>
        <v>#REF!</v>
      </c>
      <c r="DP17" s="21" t="e">
        <f t="shared" si="81"/>
        <v>#REF!</v>
      </c>
      <c r="DQ17" s="21" t="e">
        <f t="shared" si="68"/>
        <v>#REF!</v>
      </c>
      <c r="DR17" s="21" t="e">
        <f t="shared" si="68"/>
        <v>#REF!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1" t="e">
        <f>#REF!*FL17</f>
        <v>#REF!</v>
      </c>
      <c r="FP17" s="21" t="e">
        <f>#REF!*FM17</f>
        <v>#REF!</v>
      </c>
      <c r="FQ17" s="21" t="e">
        <f>#REF!*FN17</f>
        <v>#REF!</v>
      </c>
      <c r="FR17" s="21" t="e">
        <f>#REF!*FL17</f>
        <v>#REF!</v>
      </c>
      <c r="FS17" s="21" t="e">
        <f>#REF!*FM17</f>
        <v>#REF!</v>
      </c>
      <c r="FT17" s="21" t="e">
        <f>#REF!*FN17</f>
        <v>#REF!</v>
      </c>
      <c r="FU17" s="21" t="e">
        <f>#REF!*#REF!</f>
        <v>#REF!</v>
      </c>
      <c r="FV17" s="21" t="e">
        <f>#REF!*#REF!</f>
        <v>#REF!</v>
      </c>
      <c r="FW17" s="21" t="e">
        <f>#REF!*#REF!</f>
        <v>#REF!</v>
      </c>
      <c r="FX17" s="21" t="e">
        <f>#REF!*#REF!</f>
        <v>#REF!</v>
      </c>
      <c r="FY17" s="21" t="e">
        <f>#REF!*#REF!</f>
        <v>#REF!</v>
      </c>
      <c r="FZ17" s="21" t="e">
        <f>#REF!*#REF!</f>
        <v>#REF!</v>
      </c>
      <c r="GA17" s="21" t="e">
        <f t="shared" si="83"/>
        <v>#REF!</v>
      </c>
      <c r="GB17" s="21" t="e">
        <f t="shared" si="70"/>
        <v>#REF!</v>
      </c>
      <c r="GC17" s="21" t="e">
        <f t="shared" si="70"/>
        <v>#REF!</v>
      </c>
      <c r="GD17" s="21" t="e">
        <f t="shared" si="84"/>
        <v>#REF!</v>
      </c>
      <c r="GE17" s="21" t="e">
        <f t="shared" si="71"/>
        <v>#REF!</v>
      </c>
      <c r="GF17" s="21" t="e">
        <f t="shared" si="71"/>
        <v>#REF!</v>
      </c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41">
        <f t="shared" si="72"/>
        <v>0</v>
      </c>
      <c r="IA17" s="41">
        <f t="shared" si="73"/>
        <v>0</v>
      </c>
      <c r="IB17" s="41">
        <f t="shared" si="74"/>
        <v>0</v>
      </c>
    </row>
    <row r="18" spans="1:236" ht="86.25" customHeight="1">
      <c r="A18" s="22" t="s">
        <v>71</v>
      </c>
      <c r="B18" s="22" t="s">
        <v>82</v>
      </c>
      <c r="C18" s="23"/>
      <c r="D18" s="23"/>
      <c r="E18" s="23"/>
      <c r="F18" s="23">
        <v>42</v>
      </c>
      <c r="G18" s="23">
        <v>39</v>
      </c>
      <c r="H18" s="23">
        <v>39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109">
        <f>50-50</f>
        <v>0</v>
      </c>
      <c r="V18" s="109">
        <f t="shared" ref="V18:W18" si="85">50-50</f>
        <v>0</v>
      </c>
      <c r="W18" s="109">
        <f t="shared" si="85"/>
        <v>0</v>
      </c>
      <c r="X18" s="23">
        <v>13</v>
      </c>
      <c r="Y18" s="23"/>
      <c r="Z18" s="23"/>
      <c r="AA18" s="23">
        <f>28-28</f>
        <v>0</v>
      </c>
      <c r="AB18" s="23">
        <f t="shared" ref="AB18:AC18" si="86">28-28</f>
        <v>0</v>
      </c>
      <c r="AC18" s="23">
        <f t="shared" si="86"/>
        <v>0</v>
      </c>
      <c r="AD18" s="21" t="e">
        <f>#REF!*AA18</f>
        <v>#REF!</v>
      </c>
      <c r="AE18" s="21" t="e">
        <f>#REF!*AB18</f>
        <v>#REF!</v>
      </c>
      <c r="AF18" s="21" t="e">
        <f>#REF!*AC18</f>
        <v>#REF!</v>
      </c>
      <c r="AG18" s="21" t="e">
        <f>#REF!*AA18</f>
        <v>#REF!</v>
      </c>
      <c r="AH18" s="21" t="e">
        <f>#REF!*AB18</f>
        <v>#REF!</v>
      </c>
      <c r="AI18" s="21" t="e">
        <f>#REF!*AC18</f>
        <v>#REF!</v>
      </c>
      <c r="AJ18" s="21" t="e">
        <f>#REF!*#REF!</f>
        <v>#REF!</v>
      </c>
      <c r="AK18" s="21" t="e">
        <f>#REF!*#REF!</f>
        <v>#REF!</v>
      </c>
      <c r="AL18" s="21" t="e">
        <f>#REF!*#REF!</f>
        <v>#REF!</v>
      </c>
      <c r="AM18" s="21" t="e">
        <f>#REF!*#REF!</f>
        <v>#REF!</v>
      </c>
      <c r="AN18" s="21" t="e">
        <f>#REF!*#REF!</f>
        <v>#REF!</v>
      </c>
      <c r="AO18" s="21" t="e">
        <f>#REF!*#REF!</f>
        <v>#REF!</v>
      </c>
      <c r="AP18" s="21" t="e">
        <f t="shared" si="76"/>
        <v>#REF!</v>
      </c>
      <c r="AQ18" s="21" t="e">
        <f t="shared" si="64"/>
        <v>#REF!</v>
      </c>
      <c r="AR18" s="21" t="e">
        <f t="shared" si="64"/>
        <v>#REF!</v>
      </c>
      <c r="AS18" s="21" t="e">
        <f t="shared" si="77"/>
        <v>#REF!</v>
      </c>
      <c r="AT18" s="21" t="e">
        <f t="shared" si="65"/>
        <v>#REF!</v>
      </c>
      <c r="AU18" s="21" t="e">
        <f t="shared" si="65"/>
        <v>#REF!</v>
      </c>
      <c r="AV18" s="23"/>
      <c r="AW18" s="23"/>
      <c r="AX18" s="23"/>
      <c r="AY18" s="110">
        <v>38</v>
      </c>
      <c r="AZ18" s="110">
        <f t="shared" ref="AZ18:BA18" si="87">0+28</f>
        <v>28</v>
      </c>
      <c r="BA18" s="110">
        <f t="shared" si="87"/>
        <v>28</v>
      </c>
      <c r="BB18" s="23"/>
      <c r="BC18" s="23"/>
      <c r="BD18" s="23"/>
      <c r="BE18" s="23">
        <v>50</v>
      </c>
      <c r="BF18" s="23">
        <v>53</v>
      </c>
      <c r="BG18" s="23">
        <v>53</v>
      </c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>
        <v>95</v>
      </c>
      <c r="CA18" s="23">
        <v>95</v>
      </c>
      <c r="CB18" s="23">
        <v>95</v>
      </c>
      <c r="CC18" s="23"/>
      <c r="CD18" s="23"/>
      <c r="CE18" s="23"/>
      <c r="CF18" s="23"/>
      <c r="CG18" s="23"/>
      <c r="CH18" s="23"/>
      <c r="CI18" s="23"/>
      <c r="CJ18" s="23"/>
      <c r="CK18" s="23"/>
      <c r="CL18" s="23">
        <v>18</v>
      </c>
      <c r="CM18" s="23">
        <v>14</v>
      </c>
      <c r="CN18" s="23">
        <v>14</v>
      </c>
      <c r="CO18" s="23"/>
      <c r="CP18" s="23"/>
      <c r="CQ18" s="23"/>
      <c r="CR18" s="23"/>
      <c r="CS18" s="23"/>
      <c r="CT18" s="23"/>
      <c r="CU18" s="23">
        <v>30</v>
      </c>
      <c r="CV18" s="23">
        <v>26</v>
      </c>
      <c r="CW18" s="23">
        <v>26</v>
      </c>
      <c r="CX18" s="23"/>
      <c r="CY18" s="23"/>
      <c r="CZ18" s="23"/>
      <c r="DA18" s="21" t="e">
        <f>#REF!*CX18</f>
        <v>#REF!</v>
      </c>
      <c r="DB18" s="21" t="e">
        <f>#REF!*CY18</f>
        <v>#REF!</v>
      </c>
      <c r="DC18" s="21" t="e">
        <f>#REF!*CZ18</f>
        <v>#REF!</v>
      </c>
      <c r="DD18" s="21" t="e">
        <f>#REF!*CX18</f>
        <v>#REF!</v>
      </c>
      <c r="DE18" s="21" t="e">
        <f>#REF!*CY18</f>
        <v>#REF!</v>
      </c>
      <c r="DF18" s="21" t="e">
        <f>#REF!*CZ18</f>
        <v>#REF!</v>
      </c>
      <c r="DG18" s="21" t="e">
        <f>#REF!*#REF!</f>
        <v>#REF!</v>
      </c>
      <c r="DH18" s="21" t="e">
        <f>#REF!*#REF!</f>
        <v>#REF!</v>
      </c>
      <c r="DI18" s="21" t="e">
        <f>#REF!*#REF!</f>
        <v>#REF!</v>
      </c>
      <c r="DJ18" s="21" t="e">
        <f>#REF!*#REF!</f>
        <v>#REF!</v>
      </c>
      <c r="DK18" s="21" t="e">
        <f>#REF!*#REF!</f>
        <v>#REF!</v>
      </c>
      <c r="DL18" s="21" t="e">
        <f>#REF!*#REF!</f>
        <v>#REF!</v>
      </c>
      <c r="DM18" s="21" t="e">
        <f t="shared" si="80"/>
        <v>#REF!</v>
      </c>
      <c r="DN18" s="21" t="e">
        <f t="shared" si="67"/>
        <v>#REF!</v>
      </c>
      <c r="DO18" s="21" t="e">
        <f t="shared" si="67"/>
        <v>#REF!</v>
      </c>
      <c r="DP18" s="21" t="e">
        <f t="shared" si="81"/>
        <v>#REF!</v>
      </c>
      <c r="DQ18" s="21" t="e">
        <f t="shared" si="68"/>
        <v>#REF!</v>
      </c>
      <c r="DR18" s="21" t="e">
        <f t="shared" si="68"/>
        <v>#REF!</v>
      </c>
      <c r="DS18" s="23"/>
      <c r="DT18" s="23"/>
      <c r="DU18" s="23"/>
      <c r="DV18" s="23">
        <v>28</v>
      </c>
      <c r="DW18" s="23">
        <v>27</v>
      </c>
      <c r="DX18" s="23">
        <v>27</v>
      </c>
      <c r="DY18" s="23">
        <v>17</v>
      </c>
      <c r="DZ18" s="23">
        <v>15</v>
      </c>
      <c r="EA18" s="23">
        <v>15</v>
      </c>
      <c r="EB18" s="23"/>
      <c r="EC18" s="23"/>
      <c r="ED18" s="23"/>
      <c r="EE18" s="23"/>
      <c r="EF18" s="23"/>
      <c r="EG18" s="23"/>
      <c r="EH18" s="23"/>
      <c r="EI18" s="23"/>
      <c r="EJ18" s="23"/>
      <c r="EK18" s="23">
        <v>73</v>
      </c>
      <c r="EL18" s="23">
        <v>73</v>
      </c>
      <c r="EM18" s="23">
        <v>73</v>
      </c>
      <c r="EN18" s="23">
        <v>18</v>
      </c>
      <c r="EO18" s="23">
        <v>18</v>
      </c>
      <c r="EP18" s="23">
        <v>18</v>
      </c>
      <c r="EQ18" s="23">
        <v>18</v>
      </c>
      <c r="ER18" s="23">
        <v>16</v>
      </c>
      <c r="ES18" s="23">
        <v>16</v>
      </c>
      <c r="ET18" s="109">
        <f>26+50</f>
        <v>76</v>
      </c>
      <c r="EU18" s="109">
        <f>25+50</f>
        <v>75</v>
      </c>
      <c r="EV18" s="109">
        <f>25+50</f>
        <v>75</v>
      </c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1" t="e">
        <f>#REF!*FL18</f>
        <v>#REF!</v>
      </c>
      <c r="FP18" s="21" t="e">
        <f>#REF!*FM18</f>
        <v>#REF!</v>
      </c>
      <c r="FQ18" s="21" t="e">
        <f>#REF!*FN18</f>
        <v>#REF!</v>
      </c>
      <c r="FR18" s="21" t="e">
        <f>#REF!*FL18</f>
        <v>#REF!</v>
      </c>
      <c r="FS18" s="21" t="e">
        <f>#REF!*FM18</f>
        <v>#REF!</v>
      </c>
      <c r="FT18" s="21" t="e">
        <f>#REF!*FN18</f>
        <v>#REF!</v>
      </c>
      <c r="FU18" s="21" t="e">
        <f>#REF!*#REF!</f>
        <v>#REF!</v>
      </c>
      <c r="FV18" s="21" t="e">
        <f>#REF!*#REF!</f>
        <v>#REF!</v>
      </c>
      <c r="FW18" s="21" t="e">
        <f>#REF!*#REF!</f>
        <v>#REF!</v>
      </c>
      <c r="FX18" s="21" t="e">
        <f>#REF!*#REF!</f>
        <v>#REF!</v>
      </c>
      <c r="FY18" s="21" t="e">
        <f>#REF!*#REF!</f>
        <v>#REF!</v>
      </c>
      <c r="FZ18" s="21" t="e">
        <f>#REF!*#REF!</f>
        <v>#REF!</v>
      </c>
      <c r="GA18" s="21" t="e">
        <f t="shared" si="83"/>
        <v>#REF!</v>
      </c>
      <c r="GB18" s="21" t="e">
        <f t="shared" si="70"/>
        <v>#REF!</v>
      </c>
      <c r="GC18" s="21" t="e">
        <f t="shared" si="70"/>
        <v>#REF!</v>
      </c>
      <c r="GD18" s="21" t="e">
        <f t="shared" si="84"/>
        <v>#REF!</v>
      </c>
      <c r="GE18" s="21" t="e">
        <f t="shared" si="71"/>
        <v>#REF!</v>
      </c>
      <c r="GF18" s="21" t="e">
        <f t="shared" si="71"/>
        <v>#REF!</v>
      </c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>
        <v>43</v>
      </c>
      <c r="GT18" s="23">
        <v>43</v>
      </c>
      <c r="GU18" s="23">
        <v>43</v>
      </c>
      <c r="GV18" s="23"/>
      <c r="GW18" s="23"/>
      <c r="GX18" s="23"/>
      <c r="GY18" s="23">
        <v>38</v>
      </c>
      <c r="GZ18" s="23">
        <v>31</v>
      </c>
      <c r="HA18" s="23">
        <v>31</v>
      </c>
      <c r="HB18" s="23"/>
      <c r="HC18" s="23"/>
      <c r="HD18" s="23"/>
      <c r="HE18" s="23"/>
      <c r="HF18" s="23"/>
      <c r="HG18" s="23"/>
      <c r="HH18" s="23">
        <v>45</v>
      </c>
      <c r="HI18" s="23">
        <v>49</v>
      </c>
      <c r="HJ18" s="23">
        <v>49</v>
      </c>
      <c r="HK18" s="23"/>
      <c r="HL18" s="23"/>
      <c r="HM18" s="23"/>
      <c r="HN18" s="23"/>
      <c r="HO18" s="23"/>
      <c r="HP18" s="23"/>
      <c r="HQ18" s="23">
        <v>26</v>
      </c>
      <c r="HR18" s="23">
        <v>28</v>
      </c>
      <c r="HS18" s="23">
        <v>28</v>
      </c>
      <c r="HT18" s="23">
        <v>22</v>
      </c>
      <c r="HU18" s="23">
        <v>25</v>
      </c>
      <c r="HV18" s="23">
        <v>25</v>
      </c>
      <c r="HW18" s="23">
        <v>28</v>
      </c>
      <c r="HX18" s="23">
        <v>32</v>
      </c>
      <c r="HY18" s="23">
        <v>32</v>
      </c>
      <c r="HZ18" s="41">
        <f t="shared" si="72"/>
        <v>718</v>
      </c>
      <c r="IA18" s="41">
        <f t="shared" si="73"/>
        <v>687</v>
      </c>
      <c r="IB18" s="41">
        <f t="shared" si="74"/>
        <v>687</v>
      </c>
    </row>
    <row r="19" spans="1:236" ht="86.25" customHeight="1">
      <c r="A19" s="22" t="s">
        <v>76</v>
      </c>
      <c r="B19" s="22" t="s">
        <v>81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1" t="e">
        <f>#REF!*AA19</f>
        <v>#REF!</v>
      </c>
      <c r="AE19" s="21" t="e">
        <f>#REF!*AB19</f>
        <v>#REF!</v>
      </c>
      <c r="AF19" s="21" t="e">
        <f>#REF!*AC19</f>
        <v>#REF!</v>
      </c>
      <c r="AG19" s="21" t="e">
        <f>#REF!*AA19</f>
        <v>#REF!</v>
      </c>
      <c r="AH19" s="21" t="e">
        <f>#REF!*AB19</f>
        <v>#REF!</v>
      </c>
      <c r="AI19" s="21" t="e">
        <f>#REF!*AC19</f>
        <v>#REF!</v>
      </c>
      <c r="AJ19" s="21" t="e">
        <f>#REF!*#REF!</f>
        <v>#REF!</v>
      </c>
      <c r="AK19" s="21" t="e">
        <f>#REF!*#REF!</f>
        <v>#REF!</v>
      </c>
      <c r="AL19" s="21" t="e">
        <f>#REF!*#REF!</f>
        <v>#REF!</v>
      </c>
      <c r="AM19" s="21" t="e">
        <f>#REF!*#REF!</f>
        <v>#REF!</v>
      </c>
      <c r="AN19" s="21" t="e">
        <f>#REF!*#REF!</f>
        <v>#REF!</v>
      </c>
      <c r="AO19" s="21" t="e">
        <f>#REF!*#REF!</f>
        <v>#REF!</v>
      </c>
      <c r="AP19" s="21" t="e">
        <f t="shared" si="76"/>
        <v>#REF!</v>
      </c>
      <c r="AQ19" s="21" t="e">
        <f t="shared" si="64"/>
        <v>#REF!</v>
      </c>
      <c r="AR19" s="21" t="e">
        <f t="shared" si="64"/>
        <v>#REF!</v>
      </c>
      <c r="AS19" s="21" t="e">
        <f t="shared" si="77"/>
        <v>#REF!</v>
      </c>
      <c r="AT19" s="21" t="e">
        <f t="shared" si="65"/>
        <v>#REF!</v>
      </c>
      <c r="AU19" s="21" t="e">
        <f t="shared" si="65"/>
        <v>#REF!</v>
      </c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1" t="e">
        <f>#REF!*CX19</f>
        <v>#REF!</v>
      </c>
      <c r="DB19" s="21" t="e">
        <f>#REF!*CY19</f>
        <v>#REF!</v>
      </c>
      <c r="DC19" s="21" t="e">
        <f>#REF!*CZ19</f>
        <v>#REF!</v>
      </c>
      <c r="DD19" s="21" t="e">
        <f>#REF!*CX19</f>
        <v>#REF!</v>
      </c>
      <c r="DE19" s="21" t="e">
        <f>#REF!*CY19</f>
        <v>#REF!</v>
      </c>
      <c r="DF19" s="21" t="e">
        <f>#REF!*CZ19</f>
        <v>#REF!</v>
      </c>
      <c r="DG19" s="21" t="e">
        <f>#REF!*#REF!</f>
        <v>#REF!</v>
      </c>
      <c r="DH19" s="21" t="e">
        <f>#REF!*#REF!</f>
        <v>#REF!</v>
      </c>
      <c r="DI19" s="21" t="e">
        <f>#REF!*#REF!</f>
        <v>#REF!</v>
      </c>
      <c r="DJ19" s="21" t="e">
        <f>#REF!*#REF!</f>
        <v>#REF!</v>
      </c>
      <c r="DK19" s="21" t="e">
        <f>#REF!*#REF!</f>
        <v>#REF!</v>
      </c>
      <c r="DL19" s="21" t="e">
        <f>#REF!*#REF!</f>
        <v>#REF!</v>
      </c>
      <c r="DM19" s="21" t="e">
        <f t="shared" si="80"/>
        <v>#REF!</v>
      </c>
      <c r="DN19" s="21" t="e">
        <f t="shared" si="67"/>
        <v>#REF!</v>
      </c>
      <c r="DO19" s="21" t="e">
        <f t="shared" si="67"/>
        <v>#REF!</v>
      </c>
      <c r="DP19" s="21" t="e">
        <f t="shared" si="81"/>
        <v>#REF!</v>
      </c>
      <c r="DQ19" s="21" t="e">
        <f t="shared" si="68"/>
        <v>#REF!</v>
      </c>
      <c r="DR19" s="21" t="e">
        <f t="shared" si="68"/>
        <v>#REF!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>
        <v>15</v>
      </c>
      <c r="EP19" s="23">
        <v>15</v>
      </c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1" t="e">
        <f>#REF!*FL19</f>
        <v>#REF!</v>
      </c>
      <c r="FP19" s="21" t="e">
        <f>#REF!*FM19</f>
        <v>#REF!</v>
      </c>
      <c r="FQ19" s="21" t="e">
        <f>#REF!*FN19</f>
        <v>#REF!</v>
      </c>
      <c r="FR19" s="21" t="e">
        <f>#REF!*FL19</f>
        <v>#REF!</v>
      </c>
      <c r="FS19" s="21" t="e">
        <f>#REF!*FM19</f>
        <v>#REF!</v>
      </c>
      <c r="FT19" s="21" t="e">
        <f>#REF!*FN19</f>
        <v>#REF!</v>
      </c>
      <c r="FU19" s="21" t="e">
        <f>#REF!*#REF!</f>
        <v>#REF!</v>
      </c>
      <c r="FV19" s="21" t="e">
        <f>#REF!*#REF!</f>
        <v>#REF!</v>
      </c>
      <c r="FW19" s="21" t="e">
        <f>#REF!*#REF!</f>
        <v>#REF!</v>
      </c>
      <c r="FX19" s="21" t="e">
        <f>#REF!*#REF!</f>
        <v>#REF!</v>
      </c>
      <c r="FY19" s="21" t="e">
        <f>#REF!*#REF!</f>
        <v>#REF!</v>
      </c>
      <c r="FZ19" s="21" t="e">
        <f>#REF!*#REF!</f>
        <v>#REF!</v>
      </c>
      <c r="GA19" s="21" t="e">
        <f t="shared" si="83"/>
        <v>#REF!</v>
      </c>
      <c r="GB19" s="21" t="e">
        <f t="shared" si="70"/>
        <v>#REF!</v>
      </c>
      <c r="GC19" s="21" t="e">
        <f t="shared" si="70"/>
        <v>#REF!</v>
      </c>
      <c r="GD19" s="21" t="e">
        <f t="shared" si="84"/>
        <v>#REF!</v>
      </c>
      <c r="GE19" s="21" t="e">
        <f t="shared" si="71"/>
        <v>#REF!</v>
      </c>
      <c r="GF19" s="21" t="e">
        <f t="shared" si="71"/>
        <v>#REF!</v>
      </c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41">
        <f t="shared" si="72"/>
        <v>0</v>
      </c>
      <c r="IA19" s="41">
        <f t="shared" si="73"/>
        <v>15</v>
      </c>
      <c r="IB19" s="41">
        <f t="shared" si="74"/>
        <v>15</v>
      </c>
    </row>
    <row r="20" spans="1:236" ht="87.75" customHeight="1">
      <c r="A20" s="22" t="s">
        <v>72</v>
      </c>
      <c r="B20" s="22" t="s">
        <v>82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1" t="e">
        <f>#REF!*AA20</f>
        <v>#REF!</v>
      </c>
      <c r="AE20" s="21" t="e">
        <f>#REF!*AB20</f>
        <v>#REF!</v>
      </c>
      <c r="AF20" s="21" t="e">
        <f>#REF!*AC20</f>
        <v>#REF!</v>
      </c>
      <c r="AG20" s="21" t="e">
        <f>#REF!*AA20</f>
        <v>#REF!</v>
      </c>
      <c r="AH20" s="21" t="e">
        <f>#REF!*AB20</f>
        <v>#REF!</v>
      </c>
      <c r="AI20" s="21" t="e">
        <f>#REF!*AC20</f>
        <v>#REF!</v>
      </c>
      <c r="AJ20" s="21" t="e">
        <f>#REF!*#REF!</f>
        <v>#REF!</v>
      </c>
      <c r="AK20" s="21" t="e">
        <f>#REF!*#REF!</f>
        <v>#REF!</v>
      </c>
      <c r="AL20" s="21" t="e">
        <f>#REF!*#REF!</f>
        <v>#REF!</v>
      </c>
      <c r="AM20" s="21" t="e">
        <f>#REF!*#REF!</f>
        <v>#REF!</v>
      </c>
      <c r="AN20" s="21" t="e">
        <f>#REF!*#REF!</f>
        <v>#REF!</v>
      </c>
      <c r="AO20" s="21" t="e">
        <f>#REF!*#REF!</f>
        <v>#REF!</v>
      </c>
      <c r="AP20" s="21" t="e">
        <f t="shared" si="76"/>
        <v>#REF!</v>
      </c>
      <c r="AQ20" s="21" t="e">
        <f t="shared" si="64"/>
        <v>#REF!</v>
      </c>
      <c r="AR20" s="21" t="e">
        <f t="shared" si="64"/>
        <v>#REF!</v>
      </c>
      <c r="AS20" s="21" t="e">
        <f t="shared" si="77"/>
        <v>#REF!</v>
      </c>
      <c r="AT20" s="21" t="e">
        <f t="shared" si="65"/>
        <v>#REF!</v>
      </c>
      <c r="AU20" s="21" t="e">
        <f t="shared" si="65"/>
        <v>#REF!</v>
      </c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>
        <v>27</v>
      </c>
      <c r="CM20" s="23">
        <v>41</v>
      </c>
      <c r="CN20" s="23">
        <v>41</v>
      </c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1" t="e">
        <f>#REF!*CX20</f>
        <v>#REF!</v>
      </c>
      <c r="DB20" s="21" t="e">
        <f>#REF!*CY20</f>
        <v>#REF!</v>
      </c>
      <c r="DC20" s="21" t="e">
        <f>#REF!*CZ20</f>
        <v>#REF!</v>
      </c>
      <c r="DD20" s="21" t="e">
        <f>#REF!*CX20</f>
        <v>#REF!</v>
      </c>
      <c r="DE20" s="21" t="e">
        <f>#REF!*CY20</f>
        <v>#REF!</v>
      </c>
      <c r="DF20" s="21" t="e">
        <f>#REF!*CZ20</f>
        <v>#REF!</v>
      </c>
      <c r="DG20" s="21" t="e">
        <f>#REF!*#REF!</f>
        <v>#REF!</v>
      </c>
      <c r="DH20" s="21" t="e">
        <f>#REF!*#REF!</f>
        <v>#REF!</v>
      </c>
      <c r="DI20" s="21" t="e">
        <f>#REF!*#REF!</f>
        <v>#REF!</v>
      </c>
      <c r="DJ20" s="21" t="e">
        <f>#REF!*#REF!</f>
        <v>#REF!</v>
      </c>
      <c r="DK20" s="21" t="e">
        <f>#REF!*#REF!</f>
        <v>#REF!</v>
      </c>
      <c r="DL20" s="21" t="e">
        <f>#REF!*#REF!</f>
        <v>#REF!</v>
      </c>
      <c r="DM20" s="21" t="e">
        <f t="shared" si="80"/>
        <v>#REF!</v>
      </c>
      <c r="DN20" s="21" t="e">
        <f t="shared" si="67"/>
        <v>#REF!</v>
      </c>
      <c r="DO20" s="21" t="e">
        <f t="shared" si="67"/>
        <v>#REF!</v>
      </c>
      <c r="DP20" s="21" t="e">
        <f t="shared" si="81"/>
        <v>#REF!</v>
      </c>
      <c r="DQ20" s="21" t="e">
        <f t="shared" si="68"/>
        <v>#REF!</v>
      </c>
      <c r="DR20" s="21" t="e">
        <f t="shared" si="68"/>
        <v>#REF!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110">
        <v>47</v>
      </c>
      <c r="EO20" s="110">
        <v>35</v>
      </c>
      <c r="EP20" s="110">
        <v>35</v>
      </c>
      <c r="EQ20" s="23"/>
      <c r="ER20" s="23"/>
      <c r="ES20" s="23"/>
      <c r="ET20" s="23"/>
      <c r="EU20" s="23"/>
      <c r="EV20" s="23"/>
      <c r="EW20" s="23">
        <v>31</v>
      </c>
      <c r="EX20" s="23">
        <v>29</v>
      </c>
      <c r="EY20" s="23">
        <v>29</v>
      </c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1" t="e">
        <f>#REF!*FL20</f>
        <v>#REF!</v>
      </c>
      <c r="FP20" s="21" t="e">
        <f>#REF!*FM20</f>
        <v>#REF!</v>
      </c>
      <c r="FQ20" s="21" t="e">
        <f>#REF!*FN20</f>
        <v>#REF!</v>
      </c>
      <c r="FR20" s="21" t="e">
        <f>#REF!*FL20</f>
        <v>#REF!</v>
      </c>
      <c r="FS20" s="21" t="e">
        <f>#REF!*FM20</f>
        <v>#REF!</v>
      </c>
      <c r="FT20" s="21" t="e">
        <f>#REF!*FN20</f>
        <v>#REF!</v>
      </c>
      <c r="FU20" s="21" t="e">
        <f>#REF!*#REF!</f>
        <v>#REF!</v>
      </c>
      <c r="FV20" s="21" t="e">
        <f>#REF!*#REF!</f>
        <v>#REF!</v>
      </c>
      <c r="FW20" s="21" t="e">
        <f>#REF!*#REF!</f>
        <v>#REF!</v>
      </c>
      <c r="FX20" s="21" t="e">
        <f>#REF!*#REF!</f>
        <v>#REF!</v>
      </c>
      <c r="FY20" s="21" t="e">
        <f>#REF!*#REF!</f>
        <v>#REF!</v>
      </c>
      <c r="FZ20" s="21" t="e">
        <f>#REF!*#REF!</f>
        <v>#REF!</v>
      </c>
      <c r="GA20" s="21" t="e">
        <f t="shared" si="83"/>
        <v>#REF!</v>
      </c>
      <c r="GB20" s="21" t="e">
        <f t="shared" si="70"/>
        <v>#REF!</v>
      </c>
      <c r="GC20" s="21" t="e">
        <f t="shared" si="70"/>
        <v>#REF!</v>
      </c>
      <c r="GD20" s="21" t="e">
        <f t="shared" si="84"/>
        <v>#REF!</v>
      </c>
      <c r="GE20" s="21" t="e">
        <f t="shared" si="71"/>
        <v>#REF!</v>
      </c>
      <c r="GF20" s="21" t="e">
        <f t="shared" si="71"/>
        <v>#REF!</v>
      </c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41">
        <f t="shared" si="72"/>
        <v>105</v>
      </c>
      <c r="IA20" s="41">
        <f t="shared" si="73"/>
        <v>105</v>
      </c>
      <c r="IB20" s="41">
        <f t="shared" si="74"/>
        <v>105</v>
      </c>
    </row>
    <row r="21" spans="1:236" ht="24">
      <c r="A21" s="18" t="s">
        <v>77</v>
      </c>
      <c r="B21" s="18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1" t="e">
        <f>#REF!*AA21</f>
        <v>#REF!</v>
      </c>
      <c r="AE21" s="21" t="e">
        <f>#REF!*AB21</f>
        <v>#REF!</v>
      </c>
      <c r="AF21" s="21" t="e">
        <f>#REF!*AC21</f>
        <v>#REF!</v>
      </c>
      <c r="AG21" s="21" t="e">
        <f>#REF!*AA21</f>
        <v>#REF!</v>
      </c>
      <c r="AH21" s="21" t="e">
        <f>#REF!*AB21</f>
        <v>#REF!</v>
      </c>
      <c r="AI21" s="21" t="e">
        <f>#REF!*AC21</f>
        <v>#REF!</v>
      </c>
      <c r="AJ21" s="21" t="e">
        <f>#REF!*#REF!</f>
        <v>#REF!</v>
      </c>
      <c r="AK21" s="21" t="e">
        <f>#REF!*#REF!</f>
        <v>#REF!</v>
      </c>
      <c r="AL21" s="21" t="e">
        <f>#REF!*#REF!</f>
        <v>#REF!</v>
      </c>
      <c r="AM21" s="21" t="e">
        <f>#REF!*#REF!</f>
        <v>#REF!</v>
      </c>
      <c r="AN21" s="21" t="e">
        <f>#REF!*#REF!</f>
        <v>#REF!</v>
      </c>
      <c r="AO21" s="21" t="e">
        <f>#REF!*#REF!</f>
        <v>#REF!</v>
      </c>
      <c r="AP21" s="21" t="e">
        <f t="shared" si="76"/>
        <v>#REF!</v>
      </c>
      <c r="AQ21" s="21" t="e">
        <f t="shared" si="64"/>
        <v>#REF!</v>
      </c>
      <c r="AR21" s="21" t="e">
        <f t="shared" si="64"/>
        <v>#REF!</v>
      </c>
      <c r="AS21" s="21" t="e">
        <f t="shared" si="77"/>
        <v>#REF!</v>
      </c>
      <c r="AT21" s="21" t="e">
        <f t="shared" si="65"/>
        <v>#REF!</v>
      </c>
      <c r="AU21" s="21" t="e">
        <f t="shared" si="65"/>
        <v>#REF!</v>
      </c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1" t="e">
        <f>#REF!*CX21</f>
        <v>#REF!</v>
      </c>
      <c r="DB21" s="21" t="e">
        <f>#REF!*CY21</f>
        <v>#REF!</v>
      </c>
      <c r="DC21" s="21" t="e">
        <f>#REF!*CZ21</f>
        <v>#REF!</v>
      </c>
      <c r="DD21" s="21" t="e">
        <f>#REF!*CX21</f>
        <v>#REF!</v>
      </c>
      <c r="DE21" s="21" t="e">
        <f>#REF!*CY21</f>
        <v>#REF!</v>
      </c>
      <c r="DF21" s="21" t="e">
        <f>#REF!*CZ21</f>
        <v>#REF!</v>
      </c>
      <c r="DG21" s="21" t="e">
        <f>#REF!*#REF!</f>
        <v>#REF!</v>
      </c>
      <c r="DH21" s="21" t="e">
        <f>#REF!*#REF!</f>
        <v>#REF!</v>
      </c>
      <c r="DI21" s="21" t="e">
        <f>#REF!*#REF!</f>
        <v>#REF!</v>
      </c>
      <c r="DJ21" s="21" t="e">
        <f>#REF!*#REF!</f>
        <v>#REF!</v>
      </c>
      <c r="DK21" s="21" t="e">
        <f>#REF!*#REF!</f>
        <v>#REF!</v>
      </c>
      <c r="DL21" s="21" t="e">
        <f>#REF!*#REF!</f>
        <v>#REF!</v>
      </c>
      <c r="DM21" s="21" t="e">
        <f t="shared" si="80"/>
        <v>#REF!</v>
      </c>
      <c r="DN21" s="21" t="e">
        <f t="shared" si="67"/>
        <v>#REF!</v>
      </c>
      <c r="DO21" s="21" t="e">
        <f t="shared" si="67"/>
        <v>#REF!</v>
      </c>
      <c r="DP21" s="21" t="e">
        <f t="shared" si="81"/>
        <v>#REF!</v>
      </c>
      <c r="DQ21" s="21" t="e">
        <f t="shared" si="68"/>
        <v>#REF!</v>
      </c>
      <c r="DR21" s="21" t="e">
        <f t="shared" si="68"/>
        <v>#REF!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1" t="e">
        <f>#REF!*FL21</f>
        <v>#REF!</v>
      </c>
      <c r="FP21" s="21" t="e">
        <f>#REF!*FM21</f>
        <v>#REF!</v>
      </c>
      <c r="FQ21" s="21" t="e">
        <f>#REF!*FN21</f>
        <v>#REF!</v>
      </c>
      <c r="FR21" s="21" t="e">
        <f>#REF!*FL21</f>
        <v>#REF!</v>
      </c>
      <c r="FS21" s="21" t="e">
        <f>#REF!*FM21</f>
        <v>#REF!</v>
      </c>
      <c r="FT21" s="21" t="e">
        <f>#REF!*FN21</f>
        <v>#REF!</v>
      </c>
      <c r="FU21" s="21" t="e">
        <f>#REF!*#REF!</f>
        <v>#REF!</v>
      </c>
      <c r="FV21" s="21" t="e">
        <f>#REF!*#REF!</f>
        <v>#REF!</v>
      </c>
      <c r="FW21" s="21" t="e">
        <f>#REF!*#REF!</f>
        <v>#REF!</v>
      </c>
      <c r="FX21" s="21" t="e">
        <f>#REF!*#REF!</f>
        <v>#REF!</v>
      </c>
      <c r="FY21" s="21" t="e">
        <f>#REF!*#REF!</f>
        <v>#REF!</v>
      </c>
      <c r="FZ21" s="21" t="e">
        <f>#REF!*#REF!</f>
        <v>#REF!</v>
      </c>
      <c r="GA21" s="21" t="e">
        <f t="shared" si="83"/>
        <v>#REF!</v>
      </c>
      <c r="GB21" s="21" t="e">
        <f t="shared" si="70"/>
        <v>#REF!</v>
      </c>
      <c r="GC21" s="21" t="e">
        <f t="shared" si="70"/>
        <v>#REF!</v>
      </c>
      <c r="GD21" s="21" t="e">
        <f t="shared" si="84"/>
        <v>#REF!</v>
      </c>
      <c r="GE21" s="21" t="e">
        <f t="shared" si="71"/>
        <v>#REF!</v>
      </c>
      <c r="GF21" s="21" t="e">
        <f t="shared" si="71"/>
        <v>#REF!</v>
      </c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41">
        <f t="shared" si="72"/>
        <v>0</v>
      </c>
      <c r="IA21" s="41">
        <f t="shared" si="73"/>
        <v>0</v>
      </c>
      <c r="IB21" s="41">
        <f t="shared" si="74"/>
        <v>0</v>
      </c>
    </row>
    <row r="22" spans="1:236" ht="24">
      <c r="A22" s="64" t="s">
        <v>73</v>
      </c>
      <c r="B22" s="8" t="s">
        <v>83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1" t="e">
        <f>#REF!*AA22</f>
        <v>#REF!</v>
      </c>
      <c r="AE22" s="21" t="e">
        <f>#REF!*AB22</f>
        <v>#REF!</v>
      </c>
      <c r="AF22" s="21" t="e">
        <f>#REF!*AC22</f>
        <v>#REF!</v>
      </c>
      <c r="AG22" s="21" t="e">
        <f>#REF!*AA22</f>
        <v>#REF!</v>
      </c>
      <c r="AH22" s="21" t="e">
        <f>#REF!*AB22</f>
        <v>#REF!</v>
      </c>
      <c r="AI22" s="21" t="e">
        <f>#REF!*AC22</f>
        <v>#REF!</v>
      </c>
      <c r="AJ22" s="21" t="e">
        <f>#REF!*#REF!</f>
        <v>#REF!</v>
      </c>
      <c r="AK22" s="21" t="e">
        <f>#REF!*#REF!</f>
        <v>#REF!</v>
      </c>
      <c r="AL22" s="21" t="e">
        <f>#REF!*#REF!</f>
        <v>#REF!</v>
      </c>
      <c r="AM22" s="21" t="e">
        <f>#REF!*#REF!</f>
        <v>#REF!</v>
      </c>
      <c r="AN22" s="21" t="e">
        <f>#REF!*#REF!</f>
        <v>#REF!</v>
      </c>
      <c r="AO22" s="21" t="e">
        <f>#REF!*#REF!</f>
        <v>#REF!</v>
      </c>
      <c r="AP22" s="21" t="e">
        <f t="shared" si="76"/>
        <v>#REF!</v>
      </c>
      <c r="AQ22" s="21" t="e">
        <f t="shared" si="64"/>
        <v>#REF!</v>
      </c>
      <c r="AR22" s="21" t="e">
        <f t="shared" si="64"/>
        <v>#REF!</v>
      </c>
      <c r="AS22" s="21" t="e">
        <f t="shared" si="77"/>
        <v>#REF!</v>
      </c>
      <c r="AT22" s="21" t="e">
        <f t="shared" si="65"/>
        <v>#REF!</v>
      </c>
      <c r="AU22" s="21" t="e">
        <f t="shared" si="65"/>
        <v>#REF!</v>
      </c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>
        <v>19</v>
      </c>
      <c r="CV22" s="23">
        <v>26</v>
      </c>
      <c r="CW22" s="23">
        <v>26</v>
      </c>
      <c r="CX22" s="23"/>
      <c r="CY22" s="23"/>
      <c r="CZ22" s="23"/>
      <c r="DA22" s="21" t="e">
        <f>#REF!*CX22</f>
        <v>#REF!</v>
      </c>
      <c r="DB22" s="21" t="e">
        <f>#REF!*CY22</f>
        <v>#REF!</v>
      </c>
      <c r="DC22" s="21" t="e">
        <f>#REF!*CZ22</f>
        <v>#REF!</v>
      </c>
      <c r="DD22" s="21" t="e">
        <f>#REF!*CX22</f>
        <v>#REF!</v>
      </c>
      <c r="DE22" s="21" t="e">
        <f>#REF!*CY22</f>
        <v>#REF!</v>
      </c>
      <c r="DF22" s="21" t="e">
        <f>#REF!*CZ22</f>
        <v>#REF!</v>
      </c>
      <c r="DG22" s="21" t="e">
        <f>#REF!*#REF!</f>
        <v>#REF!</v>
      </c>
      <c r="DH22" s="21" t="e">
        <f>#REF!*#REF!</f>
        <v>#REF!</v>
      </c>
      <c r="DI22" s="21" t="e">
        <f>#REF!*#REF!</f>
        <v>#REF!</v>
      </c>
      <c r="DJ22" s="21" t="e">
        <f>#REF!*#REF!</f>
        <v>#REF!</v>
      </c>
      <c r="DK22" s="21" t="e">
        <f>#REF!*#REF!</f>
        <v>#REF!</v>
      </c>
      <c r="DL22" s="21" t="e">
        <f>#REF!*#REF!</f>
        <v>#REF!</v>
      </c>
      <c r="DM22" s="21" t="e">
        <f t="shared" si="80"/>
        <v>#REF!</v>
      </c>
      <c r="DN22" s="21" t="e">
        <f t="shared" si="67"/>
        <v>#REF!</v>
      </c>
      <c r="DO22" s="21" t="e">
        <f t="shared" si="67"/>
        <v>#REF!</v>
      </c>
      <c r="DP22" s="21" t="e">
        <f t="shared" si="81"/>
        <v>#REF!</v>
      </c>
      <c r="DQ22" s="21" t="e">
        <f t="shared" si="68"/>
        <v>#REF!</v>
      </c>
      <c r="DR22" s="21" t="e">
        <f t="shared" si="68"/>
        <v>#REF!</v>
      </c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1" t="e">
        <f>#REF!*FL22</f>
        <v>#REF!</v>
      </c>
      <c r="FP22" s="21" t="e">
        <f>#REF!*FM22</f>
        <v>#REF!</v>
      </c>
      <c r="FQ22" s="21" t="e">
        <f>#REF!*FN22</f>
        <v>#REF!</v>
      </c>
      <c r="FR22" s="21" t="e">
        <f>#REF!*FL22</f>
        <v>#REF!</v>
      </c>
      <c r="FS22" s="21" t="e">
        <f>#REF!*FM22</f>
        <v>#REF!</v>
      </c>
      <c r="FT22" s="21" t="e">
        <f>#REF!*FN22</f>
        <v>#REF!</v>
      </c>
      <c r="FU22" s="21" t="e">
        <f>#REF!*#REF!</f>
        <v>#REF!</v>
      </c>
      <c r="FV22" s="21" t="e">
        <f>#REF!*#REF!</f>
        <v>#REF!</v>
      </c>
      <c r="FW22" s="21" t="e">
        <f>#REF!*#REF!</f>
        <v>#REF!</v>
      </c>
      <c r="FX22" s="21" t="e">
        <f>#REF!*#REF!</f>
        <v>#REF!</v>
      </c>
      <c r="FY22" s="21" t="e">
        <f>#REF!*#REF!</f>
        <v>#REF!</v>
      </c>
      <c r="FZ22" s="21" t="e">
        <f>#REF!*#REF!</f>
        <v>#REF!</v>
      </c>
      <c r="GA22" s="21" t="e">
        <f t="shared" si="83"/>
        <v>#REF!</v>
      </c>
      <c r="GB22" s="21" t="e">
        <f t="shared" si="70"/>
        <v>#REF!</v>
      </c>
      <c r="GC22" s="21" t="e">
        <f t="shared" si="70"/>
        <v>#REF!</v>
      </c>
      <c r="GD22" s="21" t="e">
        <f t="shared" si="84"/>
        <v>#REF!</v>
      </c>
      <c r="GE22" s="21" t="e">
        <f t="shared" si="71"/>
        <v>#REF!</v>
      </c>
      <c r="GF22" s="21" t="e">
        <f t="shared" si="71"/>
        <v>#REF!</v>
      </c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41">
        <f t="shared" si="72"/>
        <v>19</v>
      </c>
      <c r="IA22" s="41">
        <f t="shared" si="73"/>
        <v>26</v>
      </c>
      <c r="IB22" s="41">
        <f t="shared" si="74"/>
        <v>26</v>
      </c>
    </row>
    <row r="23" spans="1:236" ht="24">
      <c r="A23" s="18" t="s">
        <v>78</v>
      </c>
      <c r="B23" s="18" t="s">
        <v>80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1" t="e">
        <f>#REF!*AA23</f>
        <v>#REF!</v>
      </c>
      <c r="AE23" s="21" t="e">
        <f>#REF!*AB23</f>
        <v>#REF!</v>
      </c>
      <c r="AF23" s="21" t="e">
        <f>#REF!*AC23</f>
        <v>#REF!</v>
      </c>
      <c r="AG23" s="21" t="e">
        <f>#REF!*AA23</f>
        <v>#REF!</v>
      </c>
      <c r="AH23" s="21" t="e">
        <f>#REF!*AB23</f>
        <v>#REF!</v>
      </c>
      <c r="AI23" s="21" t="e">
        <f>#REF!*AC23</f>
        <v>#REF!</v>
      </c>
      <c r="AJ23" s="21" t="e">
        <f>#REF!*#REF!</f>
        <v>#REF!</v>
      </c>
      <c r="AK23" s="21" t="e">
        <f>#REF!*#REF!</f>
        <v>#REF!</v>
      </c>
      <c r="AL23" s="21" t="e">
        <f>#REF!*#REF!</f>
        <v>#REF!</v>
      </c>
      <c r="AM23" s="21" t="e">
        <f>#REF!*#REF!</f>
        <v>#REF!</v>
      </c>
      <c r="AN23" s="21" t="e">
        <f>#REF!*#REF!</f>
        <v>#REF!</v>
      </c>
      <c r="AO23" s="21" t="e">
        <f>#REF!*#REF!</f>
        <v>#REF!</v>
      </c>
      <c r="AP23" s="21" t="e">
        <f t="shared" si="76"/>
        <v>#REF!</v>
      </c>
      <c r="AQ23" s="21" t="e">
        <f t="shared" si="64"/>
        <v>#REF!</v>
      </c>
      <c r="AR23" s="21" t="e">
        <f t="shared" si="64"/>
        <v>#REF!</v>
      </c>
      <c r="AS23" s="21" t="e">
        <f t="shared" si="77"/>
        <v>#REF!</v>
      </c>
      <c r="AT23" s="21" t="e">
        <f t="shared" si="65"/>
        <v>#REF!</v>
      </c>
      <c r="AU23" s="21" t="e">
        <f t="shared" si="65"/>
        <v>#REF!</v>
      </c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1" t="e">
        <f>#REF!*CX23</f>
        <v>#REF!</v>
      </c>
      <c r="DB23" s="21" t="e">
        <f>#REF!*CY23</f>
        <v>#REF!</v>
      </c>
      <c r="DC23" s="21" t="e">
        <f>#REF!*CZ23</f>
        <v>#REF!</v>
      </c>
      <c r="DD23" s="21" t="e">
        <f>#REF!*CX23</f>
        <v>#REF!</v>
      </c>
      <c r="DE23" s="21" t="e">
        <f>#REF!*CY23</f>
        <v>#REF!</v>
      </c>
      <c r="DF23" s="21" t="e">
        <f>#REF!*CZ23</f>
        <v>#REF!</v>
      </c>
      <c r="DG23" s="21" t="e">
        <f>#REF!*#REF!</f>
        <v>#REF!</v>
      </c>
      <c r="DH23" s="21" t="e">
        <f>#REF!*#REF!</f>
        <v>#REF!</v>
      </c>
      <c r="DI23" s="21" t="e">
        <f>#REF!*#REF!</f>
        <v>#REF!</v>
      </c>
      <c r="DJ23" s="21" t="e">
        <f>#REF!*#REF!</f>
        <v>#REF!</v>
      </c>
      <c r="DK23" s="21" t="e">
        <f>#REF!*#REF!</f>
        <v>#REF!</v>
      </c>
      <c r="DL23" s="21" t="e">
        <f>#REF!*#REF!</f>
        <v>#REF!</v>
      </c>
      <c r="DM23" s="21" t="e">
        <f t="shared" si="80"/>
        <v>#REF!</v>
      </c>
      <c r="DN23" s="21" t="e">
        <f t="shared" si="67"/>
        <v>#REF!</v>
      </c>
      <c r="DO23" s="21" t="e">
        <f t="shared" si="67"/>
        <v>#REF!</v>
      </c>
      <c r="DP23" s="21" t="e">
        <f t="shared" si="81"/>
        <v>#REF!</v>
      </c>
      <c r="DQ23" s="21" t="e">
        <f t="shared" si="68"/>
        <v>#REF!</v>
      </c>
      <c r="DR23" s="21" t="e">
        <f t="shared" si="68"/>
        <v>#REF!</v>
      </c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1" t="e">
        <f>#REF!*FL23</f>
        <v>#REF!</v>
      </c>
      <c r="FP23" s="21" t="e">
        <f>#REF!*FM23</f>
        <v>#REF!</v>
      </c>
      <c r="FQ23" s="21" t="e">
        <f>#REF!*FN23</f>
        <v>#REF!</v>
      </c>
      <c r="FR23" s="21" t="e">
        <f>#REF!*FL23</f>
        <v>#REF!</v>
      </c>
      <c r="FS23" s="21" t="e">
        <f>#REF!*FM23</f>
        <v>#REF!</v>
      </c>
      <c r="FT23" s="21" t="e">
        <f>#REF!*FN23</f>
        <v>#REF!</v>
      </c>
      <c r="FU23" s="21" t="e">
        <f>#REF!*#REF!</f>
        <v>#REF!</v>
      </c>
      <c r="FV23" s="21" t="e">
        <f>#REF!*#REF!</f>
        <v>#REF!</v>
      </c>
      <c r="FW23" s="21" t="e">
        <f>#REF!*#REF!</f>
        <v>#REF!</v>
      </c>
      <c r="FX23" s="21" t="e">
        <f>#REF!*#REF!</f>
        <v>#REF!</v>
      </c>
      <c r="FY23" s="21" t="e">
        <f>#REF!*#REF!</f>
        <v>#REF!</v>
      </c>
      <c r="FZ23" s="21" t="e">
        <f>#REF!*#REF!</f>
        <v>#REF!</v>
      </c>
      <c r="GA23" s="21" t="e">
        <f t="shared" si="83"/>
        <v>#REF!</v>
      </c>
      <c r="GB23" s="21" t="e">
        <f t="shared" si="70"/>
        <v>#REF!</v>
      </c>
      <c r="GC23" s="21" t="e">
        <f t="shared" si="70"/>
        <v>#REF!</v>
      </c>
      <c r="GD23" s="21" t="e">
        <f t="shared" si="84"/>
        <v>#REF!</v>
      </c>
      <c r="GE23" s="21" t="e">
        <f t="shared" si="71"/>
        <v>#REF!</v>
      </c>
      <c r="GF23" s="21" t="e">
        <f t="shared" si="71"/>
        <v>#REF!</v>
      </c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41">
        <f t="shared" si="72"/>
        <v>0</v>
      </c>
      <c r="IA23" s="41">
        <f t="shared" si="73"/>
        <v>0</v>
      </c>
      <c r="IB23" s="41">
        <f t="shared" si="74"/>
        <v>0</v>
      </c>
    </row>
    <row r="24" spans="1:236" ht="24">
      <c r="A24" s="64" t="s">
        <v>74</v>
      </c>
      <c r="B24" s="8" t="s">
        <v>83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1" t="e">
        <f>#REF!*AA24</f>
        <v>#REF!</v>
      </c>
      <c r="AE24" s="21" t="e">
        <f>#REF!*AB24</f>
        <v>#REF!</v>
      </c>
      <c r="AF24" s="21" t="e">
        <f>#REF!*AC24</f>
        <v>#REF!</v>
      </c>
      <c r="AG24" s="21" t="e">
        <f>#REF!*AA24</f>
        <v>#REF!</v>
      </c>
      <c r="AH24" s="21" t="e">
        <f>#REF!*AB24</f>
        <v>#REF!</v>
      </c>
      <c r="AI24" s="21" t="e">
        <f>#REF!*AC24</f>
        <v>#REF!</v>
      </c>
      <c r="AJ24" s="21" t="e">
        <f>#REF!*#REF!</f>
        <v>#REF!</v>
      </c>
      <c r="AK24" s="21" t="e">
        <f>#REF!*#REF!</f>
        <v>#REF!</v>
      </c>
      <c r="AL24" s="21" t="e">
        <f>#REF!*#REF!</f>
        <v>#REF!</v>
      </c>
      <c r="AM24" s="21" t="e">
        <f>#REF!*#REF!</f>
        <v>#REF!</v>
      </c>
      <c r="AN24" s="21" t="e">
        <f>#REF!*#REF!</f>
        <v>#REF!</v>
      </c>
      <c r="AO24" s="21" t="e">
        <f>#REF!*#REF!</f>
        <v>#REF!</v>
      </c>
      <c r="AP24" s="21" t="e">
        <f t="shared" si="76"/>
        <v>#REF!</v>
      </c>
      <c r="AQ24" s="21" t="e">
        <f t="shared" si="64"/>
        <v>#REF!</v>
      </c>
      <c r="AR24" s="21" t="e">
        <f t="shared" si="64"/>
        <v>#REF!</v>
      </c>
      <c r="AS24" s="21" t="e">
        <f t="shared" si="77"/>
        <v>#REF!</v>
      </c>
      <c r="AT24" s="21" t="e">
        <f t="shared" si="65"/>
        <v>#REF!</v>
      </c>
      <c r="AU24" s="21" t="e">
        <f t="shared" si="65"/>
        <v>#REF!</v>
      </c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1" t="e">
        <f>#REF!*CX24</f>
        <v>#REF!</v>
      </c>
      <c r="DB24" s="21" t="e">
        <f>#REF!*CY24</f>
        <v>#REF!</v>
      </c>
      <c r="DC24" s="21" t="e">
        <f>#REF!*CZ24</f>
        <v>#REF!</v>
      </c>
      <c r="DD24" s="21" t="e">
        <f>#REF!*CX24</f>
        <v>#REF!</v>
      </c>
      <c r="DE24" s="21" t="e">
        <f>#REF!*CY24</f>
        <v>#REF!</v>
      </c>
      <c r="DF24" s="21" t="e">
        <f>#REF!*CZ24</f>
        <v>#REF!</v>
      </c>
      <c r="DG24" s="21" t="e">
        <f>#REF!*#REF!</f>
        <v>#REF!</v>
      </c>
      <c r="DH24" s="21" t="e">
        <f>#REF!*#REF!</f>
        <v>#REF!</v>
      </c>
      <c r="DI24" s="21" t="e">
        <f>#REF!*#REF!</f>
        <v>#REF!</v>
      </c>
      <c r="DJ24" s="21" t="e">
        <f>#REF!*#REF!</f>
        <v>#REF!</v>
      </c>
      <c r="DK24" s="21" t="e">
        <f>#REF!*#REF!</f>
        <v>#REF!</v>
      </c>
      <c r="DL24" s="21" t="e">
        <f>#REF!*#REF!</f>
        <v>#REF!</v>
      </c>
      <c r="DM24" s="21" t="e">
        <f t="shared" si="80"/>
        <v>#REF!</v>
      </c>
      <c r="DN24" s="21" t="e">
        <f t="shared" si="67"/>
        <v>#REF!</v>
      </c>
      <c r="DO24" s="21" t="e">
        <f t="shared" si="67"/>
        <v>#REF!</v>
      </c>
      <c r="DP24" s="21" t="e">
        <f t="shared" si="81"/>
        <v>#REF!</v>
      </c>
      <c r="DQ24" s="21" t="e">
        <f t="shared" si="68"/>
        <v>#REF!</v>
      </c>
      <c r="DR24" s="21" t="e">
        <f t="shared" si="68"/>
        <v>#REF!</v>
      </c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>
        <v>64</v>
      </c>
      <c r="EL24" s="23">
        <v>66</v>
      </c>
      <c r="EM24" s="23">
        <v>66</v>
      </c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1" t="e">
        <f>#REF!*FL24</f>
        <v>#REF!</v>
      </c>
      <c r="FP24" s="21" t="e">
        <f>#REF!*FM24</f>
        <v>#REF!</v>
      </c>
      <c r="FQ24" s="21" t="e">
        <f>#REF!*FN24</f>
        <v>#REF!</v>
      </c>
      <c r="FR24" s="21" t="e">
        <f>#REF!*FL24</f>
        <v>#REF!</v>
      </c>
      <c r="FS24" s="21" t="e">
        <f>#REF!*FM24</f>
        <v>#REF!</v>
      </c>
      <c r="FT24" s="21" t="e">
        <f>#REF!*FN24</f>
        <v>#REF!</v>
      </c>
      <c r="FU24" s="21" t="e">
        <f>#REF!*#REF!</f>
        <v>#REF!</v>
      </c>
      <c r="FV24" s="21" t="e">
        <f>#REF!*#REF!</f>
        <v>#REF!</v>
      </c>
      <c r="FW24" s="21" t="e">
        <f>#REF!*#REF!</f>
        <v>#REF!</v>
      </c>
      <c r="FX24" s="21" t="e">
        <f>#REF!*#REF!</f>
        <v>#REF!</v>
      </c>
      <c r="FY24" s="21" t="e">
        <f>#REF!*#REF!</f>
        <v>#REF!</v>
      </c>
      <c r="FZ24" s="21" t="e">
        <f>#REF!*#REF!</f>
        <v>#REF!</v>
      </c>
      <c r="GA24" s="21" t="e">
        <f t="shared" si="83"/>
        <v>#REF!</v>
      </c>
      <c r="GB24" s="21" t="e">
        <f t="shared" si="70"/>
        <v>#REF!</v>
      </c>
      <c r="GC24" s="21" t="e">
        <f t="shared" si="70"/>
        <v>#REF!</v>
      </c>
      <c r="GD24" s="21" t="e">
        <f t="shared" si="84"/>
        <v>#REF!</v>
      </c>
      <c r="GE24" s="21" t="e">
        <f t="shared" si="71"/>
        <v>#REF!</v>
      </c>
      <c r="GF24" s="21" t="e">
        <f t="shared" si="71"/>
        <v>#REF!</v>
      </c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>
        <v>19</v>
      </c>
      <c r="HC24" s="23">
        <v>19</v>
      </c>
      <c r="HD24" s="23">
        <v>19</v>
      </c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41">
        <f t="shared" si="72"/>
        <v>83</v>
      </c>
      <c r="IA24" s="41">
        <f t="shared" si="73"/>
        <v>85</v>
      </c>
      <c r="IB24" s="41">
        <f t="shared" si="74"/>
        <v>85</v>
      </c>
    </row>
    <row r="25" spans="1:236" ht="15" customHeight="1">
      <c r="A25" s="127"/>
      <c r="B25" s="8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1" t="e">
        <f>#REF!*AA25</f>
        <v>#REF!</v>
      </c>
      <c r="AE25" s="21" t="e">
        <f>#REF!*AB25</f>
        <v>#REF!</v>
      </c>
      <c r="AF25" s="21" t="e">
        <f>#REF!*AC25</f>
        <v>#REF!</v>
      </c>
      <c r="AG25" s="21" t="e">
        <f>#REF!*AA25</f>
        <v>#REF!</v>
      </c>
      <c r="AH25" s="21" t="e">
        <f>#REF!*AB25</f>
        <v>#REF!</v>
      </c>
      <c r="AI25" s="21" t="e">
        <f>#REF!*AC25</f>
        <v>#REF!</v>
      </c>
      <c r="AJ25" s="21" t="e">
        <f>#REF!*#REF!</f>
        <v>#REF!</v>
      </c>
      <c r="AK25" s="21" t="e">
        <f>#REF!*#REF!</f>
        <v>#REF!</v>
      </c>
      <c r="AL25" s="21" t="e">
        <f>#REF!*#REF!</f>
        <v>#REF!</v>
      </c>
      <c r="AM25" s="21" t="e">
        <f>#REF!*#REF!</f>
        <v>#REF!</v>
      </c>
      <c r="AN25" s="21" t="e">
        <f>#REF!*#REF!</f>
        <v>#REF!</v>
      </c>
      <c r="AO25" s="21" t="e">
        <f>#REF!*#REF!</f>
        <v>#REF!</v>
      </c>
      <c r="AP25" s="21" t="e">
        <f t="shared" si="76"/>
        <v>#REF!</v>
      </c>
      <c r="AQ25" s="21" t="e">
        <f t="shared" si="64"/>
        <v>#REF!</v>
      </c>
      <c r="AR25" s="21" t="e">
        <f t="shared" si="64"/>
        <v>#REF!</v>
      </c>
      <c r="AS25" s="21" t="e">
        <f t="shared" si="77"/>
        <v>#REF!</v>
      </c>
      <c r="AT25" s="21" t="e">
        <f t="shared" si="65"/>
        <v>#REF!</v>
      </c>
      <c r="AU25" s="21" t="e">
        <f t="shared" si="65"/>
        <v>#REF!</v>
      </c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1" t="e">
        <f>#REF!*CX25</f>
        <v>#REF!</v>
      </c>
      <c r="DB25" s="21" t="e">
        <f>#REF!*CY25</f>
        <v>#REF!</v>
      </c>
      <c r="DC25" s="21" t="e">
        <f>#REF!*CZ25</f>
        <v>#REF!</v>
      </c>
      <c r="DD25" s="21" t="e">
        <f>#REF!*CX25</f>
        <v>#REF!</v>
      </c>
      <c r="DE25" s="21" t="e">
        <f>#REF!*CY25</f>
        <v>#REF!</v>
      </c>
      <c r="DF25" s="21" t="e">
        <f>#REF!*CZ25</f>
        <v>#REF!</v>
      </c>
      <c r="DG25" s="21" t="e">
        <f>#REF!*#REF!</f>
        <v>#REF!</v>
      </c>
      <c r="DH25" s="21" t="e">
        <f>#REF!*#REF!</f>
        <v>#REF!</v>
      </c>
      <c r="DI25" s="21" t="e">
        <f>#REF!*#REF!</f>
        <v>#REF!</v>
      </c>
      <c r="DJ25" s="21" t="e">
        <f>#REF!*#REF!</f>
        <v>#REF!</v>
      </c>
      <c r="DK25" s="21" t="e">
        <f>#REF!*#REF!</f>
        <v>#REF!</v>
      </c>
      <c r="DL25" s="21" t="e">
        <f>#REF!*#REF!</f>
        <v>#REF!</v>
      </c>
      <c r="DM25" s="21" t="e">
        <f t="shared" si="80"/>
        <v>#REF!</v>
      </c>
      <c r="DN25" s="21" t="e">
        <f t="shared" si="67"/>
        <v>#REF!</v>
      </c>
      <c r="DO25" s="21" t="e">
        <f t="shared" si="67"/>
        <v>#REF!</v>
      </c>
      <c r="DP25" s="21" t="e">
        <f t="shared" si="81"/>
        <v>#REF!</v>
      </c>
      <c r="DQ25" s="21" t="e">
        <f t="shared" si="68"/>
        <v>#REF!</v>
      </c>
      <c r="DR25" s="21" t="e">
        <f t="shared" si="68"/>
        <v>#REF!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1" t="e">
        <f>#REF!*FL25</f>
        <v>#REF!</v>
      </c>
      <c r="FP25" s="21" t="e">
        <f>#REF!*FM25</f>
        <v>#REF!</v>
      </c>
      <c r="FQ25" s="21" t="e">
        <f>#REF!*FN25</f>
        <v>#REF!</v>
      </c>
      <c r="FR25" s="21" t="e">
        <f>#REF!*FL25</f>
        <v>#REF!</v>
      </c>
      <c r="FS25" s="21" t="e">
        <f>#REF!*FM25</f>
        <v>#REF!</v>
      </c>
      <c r="FT25" s="21" t="e">
        <f>#REF!*FN25</f>
        <v>#REF!</v>
      </c>
      <c r="FU25" s="21" t="e">
        <f>#REF!*#REF!</f>
        <v>#REF!</v>
      </c>
      <c r="FV25" s="21" t="e">
        <f>#REF!*#REF!</f>
        <v>#REF!</v>
      </c>
      <c r="FW25" s="21" t="e">
        <f>#REF!*#REF!</f>
        <v>#REF!</v>
      </c>
      <c r="FX25" s="21" t="e">
        <f>#REF!*#REF!</f>
        <v>#REF!</v>
      </c>
      <c r="FY25" s="21" t="e">
        <f>#REF!*#REF!</f>
        <v>#REF!</v>
      </c>
      <c r="FZ25" s="21" t="e">
        <f>#REF!*#REF!</f>
        <v>#REF!</v>
      </c>
      <c r="GA25" s="21" t="e">
        <f t="shared" si="83"/>
        <v>#REF!</v>
      </c>
      <c r="GB25" s="21" t="e">
        <f t="shared" si="70"/>
        <v>#REF!</v>
      </c>
      <c r="GC25" s="21" t="e">
        <f t="shared" si="70"/>
        <v>#REF!</v>
      </c>
      <c r="GD25" s="21" t="e">
        <f t="shared" si="84"/>
        <v>#REF!</v>
      </c>
      <c r="GE25" s="21" t="e">
        <f t="shared" si="71"/>
        <v>#REF!</v>
      </c>
      <c r="GF25" s="21" t="e">
        <f t="shared" si="71"/>
        <v>#REF!</v>
      </c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41">
        <f t="shared" si="72"/>
        <v>0</v>
      </c>
      <c r="IA25" s="41">
        <f t="shared" si="73"/>
        <v>0</v>
      </c>
      <c r="IB25" s="41">
        <f t="shared" si="74"/>
        <v>0</v>
      </c>
    </row>
    <row r="26" spans="1:236" s="50" customFormat="1" ht="24" customHeight="1">
      <c r="A26" s="66" t="s">
        <v>197</v>
      </c>
    </row>
    <row r="27" spans="1:236">
      <c r="A27" s="31" t="s">
        <v>117</v>
      </c>
      <c r="B27" s="24"/>
      <c r="C27" s="39">
        <f>SUM(C28:C37)</f>
        <v>253</v>
      </c>
      <c r="D27" s="39">
        <f t="shared" ref="D27:E27" si="88">SUM(D28:D37)</f>
        <v>223</v>
      </c>
      <c r="E27" s="39">
        <f t="shared" si="88"/>
        <v>223</v>
      </c>
      <c r="F27" s="39">
        <f>SUM(F28:F37)</f>
        <v>465</v>
      </c>
      <c r="G27" s="39">
        <f t="shared" ref="G27:H27" si="89">SUM(G28:G37)</f>
        <v>446</v>
      </c>
      <c r="H27" s="39">
        <f t="shared" si="89"/>
        <v>446</v>
      </c>
      <c r="I27" s="39">
        <f>SUM(I28:I37)</f>
        <v>286</v>
      </c>
      <c r="J27" s="39">
        <f t="shared" ref="J27:K27" si="90">SUM(J28:J37)</f>
        <v>276</v>
      </c>
      <c r="K27" s="39">
        <f t="shared" si="90"/>
        <v>276</v>
      </c>
      <c r="L27" s="39">
        <f>SUM(L28:L37)</f>
        <v>72</v>
      </c>
      <c r="M27" s="39">
        <f t="shared" ref="M27:N27" si="91">SUM(M28:M37)</f>
        <v>72</v>
      </c>
      <c r="N27" s="39">
        <f t="shared" si="91"/>
        <v>72</v>
      </c>
      <c r="O27" s="39">
        <f>SUM(O28:O37)</f>
        <v>139</v>
      </c>
      <c r="P27" s="39">
        <f t="shared" ref="P27:Q27" si="92">SUM(P28:P37)</f>
        <v>131</v>
      </c>
      <c r="Q27" s="39">
        <f t="shared" si="92"/>
        <v>131</v>
      </c>
      <c r="R27" s="39">
        <f>SUM(R28:R37)</f>
        <v>167</v>
      </c>
      <c r="S27" s="39">
        <f t="shared" ref="S27:T27" si="93">SUM(S28:S37)</f>
        <v>151</v>
      </c>
      <c r="T27" s="39">
        <f t="shared" si="93"/>
        <v>151</v>
      </c>
      <c r="U27" s="39">
        <f>SUM(U28:U37)</f>
        <v>0</v>
      </c>
      <c r="V27" s="39">
        <f t="shared" ref="V27:W27" si="94">SUM(V28:V37)</f>
        <v>0</v>
      </c>
      <c r="W27" s="39">
        <f t="shared" si="94"/>
        <v>0</v>
      </c>
      <c r="X27" s="39">
        <f>SUM(X28:X37)</f>
        <v>159</v>
      </c>
      <c r="Y27" s="39">
        <f t="shared" ref="Y27:Z27" si="95">SUM(Y28:Y37)</f>
        <v>167</v>
      </c>
      <c r="Z27" s="39">
        <f t="shared" si="95"/>
        <v>167</v>
      </c>
      <c r="AA27" s="39">
        <f>SUM(AA28:AA37)</f>
        <v>0</v>
      </c>
      <c r="AB27" s="39">
        <f t="shared" ref="AB27:AI27" si="96">SUM(AB28:AB37)</f>
        <v>0</v>
      </c>
      <c r="AC27" s="39">
        <f t="shared" si="96"/>
        <v>0</v>
      </c>
      <c r="AD27" s="39">
        <f t="shared" si="96"/>
        <v>0</v>
      </c>
      <c r="AE27" s="39">
        <f t="shared" si="96"/>
        <v>0</v>
      </c>
      <c r="AF27" s="39">
        <f t="shared" si="96"/>
        <v>0</v>
      </c>
      <c r="AG27" s="39" t="e">
        <f t="shared" si="96"/>
        <v>#REF!</v>
      </c>
      <c r="AH27" s="39" t="e">
        <f t="shared" si="96"/>
        <v>#REF!</v>
      </c>
      <c r="AI27" s="39" t="e">
        <f t="shared" si="96"/>
        <v>#REF!</v>
      </c>
      <c r="AJ27" s="67" t="s">
        <v>202</v>
      </c>
      <c r="AK27" s="67" t="s">
        <v>202</v>
      </c>
      <c r="AL27" s="67" t="s">
        <v>202</v>
      </c>
      <c r="AM27" s="67" t="s">
        <v>202</v>
      </c>
      <c r="AN27" s="67" t="s">
        <v>202</v>
      </c>
      <c r="AO27" s="67" t="s">
        <v>202</v>
      </c>
      <c r="AP27" s="39">
        <f t="shared" ref="AP27:AU27" si="97">SUM(AP28:AP37)</f>
        <v>0</v>
      </c>
      <c r="AQ27" s="39">
        <f t="shared" si="97"/>
        <v>0</v>
      </c>
      <c r="AR27" s="39">
        <f t="shared" si="97"/>
        <v>0</v>
      </c>
      <c r="AS27" s="39" t="e">
        <f t="shared" si="97"/>
        <v>#REF!</v>
      </c>
      <c r="AT27" s="39" t="e">
        <f t="shared" si="97"/>
        <v>#REF!</v>
      </c>
      <c r="AU27" s="39" t="e">
        <f t="shared" si="97"/>
        <v>#REF!</v>
      </c>
      <c r="AV27" s="39">
        <f>SUM(AV28:AV37)</f>
        <v>132</v>
      </c>
      <c r="AW27" s="39">
        <f t="shared" ref="AW27:AX27" si="98">SUM(AW28:AW37)</f>
        <v>121</v>
      </c>
      <c r="AX27" s="39">
        <f t="shared" si="98"/>
        <v>121</v>
      </c>
      <c r="AY27" s="39">
        <f>SUM(AY28:AY37)</f>
        <v>309</v>
      </c>
      <c r="AZ27" s="39">
        <f t="shared" ref="AZ27:BA27" si="99">SUM(AZ28:AZ37)</f>
        <v>338</v>
      </c>
      <c r="BA27" s="39">
        <f t="shared" si="99"/>
        <v>338</v>
      </c>
      <c r="BB27" s="39">
        <f>SUM(BB28:BB37)</f>
        <v>171</v>
      </c>
      <c r="BC27" s="39">
        <f t="shared" ref="BC27:BD27" si="100">SUM(BC28:BC37)</f>
        <v>170</v>
      </c>
      <c r="BD27" s="39">
        <f t="shared" si="100"/>
        <v>170</v>
      </c>
      <c r="BE27" s="39">
        <f>SUM(BE28:BE37)</f>
        <v>50</v>
      </c>
      <c r="BF27" s="39">
        <f t="shared" ref="BF27:BG27" si="101">SUM(BF28:BF37)</f>
        <v>53</v>
      </c>
      <c r="BG27" s="39">
        <f t="shared" si="101"/>
        <v>53</v>
      </c>
      <c r="BH27" s="39">
        <f>SUM(BH28:BH37)</f>
        <v>229</v>
      </c>
      <c r="BI27" s="39">
        <f t="shared" ref="BI27:BJ27" si="102">SUM(BI28:BI37)</f>
        <v>239</v>
      </c>
      <c r="BJ27" s="39">
        <f t="shared" si="102"/>
        <v>239</v>
      </c>
      <c r="BK27" s="39">
        <f>SUM(BK28:BK37)</f>
        <v>287</v>
      </c>
      <c r="BL27" s="39">
        <f t="shared" ref="BL27:BM27" si="103">SUM(BL28:BL37)</f>
        <v>318</v>
      </c>
      <c r="BM27" s="39">
        <f t="shared" si="103"/>
        <v>318</v>
      </c>
      <c r="BN27" s="39">
        <f>SUM(BN28:BN37)</f>
        <v>106</v>
      </c>
      <c r="BO27" s="39">
        <f t="shared" ref="BO27:BP27" si="104">SUM(BO28:BO37)</f>
        <v>107</v>
      </c>
      <c r="BP27" s="39">
        <f t="shared" si="104"/>
        <v>107</v>
      </c>
      <c r="BQ27" s="39">
        <f>SUM(BQ28:BQ37)</f>
        <v>180</v>
      </c>
      <c r="BR27" s="39">
        <f t="shared" ref="BR27:BS27" si="105">SUM(BR28:BR37)</f>
        <v>179</v>
      </c>
      <c r="BS27" s="39">
        <f t="shared" si="105"/>
        <v>179</v>
      </c>
      <c r="BT27" s="39">
        <f>SUM(BT28:BT37)</f>
        <v>300</v>
      </c>
      <c r="BU27" s="39">
        <f t="shared" ref="BU27:BV27" si="106">SUM(BU28:BU37)</f>
        <v>298</v>
      </c>
      <c r="BV27" s="39">
        <f t="shared" si="106"/>
        <v>298</v>
      </c>
      <c r="BW27" s="39">
        <f>SUM(BW28:BW37)</f>
        <v>161</v>
      </c>
      <c r="BX27" s="39">
        <f t="shared" ref="BX27:BY27" si="107">SUM(BX28:BX37)</f>
        <v>153</v>
      </c>
      <c r="BY27" s="39">
        <f t="shared" si="107"/>
        <v>153</v>
      </c>
      <c r="BZ27" s="39">
        <f>SUM(BZ28:BZ37)</f>
        <v>96</v>
      </c>
      <c r="CA27" s="39">
        <f t="shared" ref="CA27:CB27" si="108">SUM(CA28:CA37)</f>
        <v>95</v>
      </c>
      <c r="CB27" s="39">
        <f t="shared" si="108"/>
        <v>95</v>
      </c>
      <c r="CC27" s="39">
        <f>SUM(CC28:CC37)</f>
        <v>205</v>
      </c>
      <c r="CD27" s="39">
        <f t="shared" ref="CD27:CE27" si="109">SUM(CD28:CD37)</f>
        <v>208</v>
      </c>
      <c r="CE27" s="39">
        <f t="shared" si="109"/>
        <v>208</v>
      </c>
      <c r="CF27" s="39">
        <f>SUM(CF28:CF37)</f>
        <v>282</v>
      </c>
      <c r="CG27" s="39">
        <f t="shared" ref="CG27:CH27" si="110">SUM(CG28:CG37)</f>
        <v>277</v>
      </c>
      <c r="CH27" s="39">
        <f t="shared" si="110"/>
        <v>277</v>
      </c>
      <c r="CI27" s="39">
        <f>SUM(CI28:CI37)</f>
        <v>464</v>
      </c>
      <c r="CJ27" s="39">
        <f t="shared" ref="CJ27:CK27" si="111">SUM(CJ28:CJ37)</f>
        <v>429</v>
      </c>
      <c r="CK27" s="39">
        <f t="shared" si="111"/>
        <v>429</v>
      </c>
      <c r="CL27" s="39">
        <f>SUM(CL28:CL37)</f>
        <v>174</v>
      </c>
      <c r="CM27" s="39">
        <f t="shared" ref="CM27:CN27" si="112">SUM(CM28:CM37)</f>
        <v>176</v>
      </c>
      <c r="CN27" s="39">
        <f t="shared" si="112"/>
        <v>176</v>
      </c>
      <c r="CO27" s="39">
        <f>SUM(CO28:CO37)</f>
        <v>114</v>
      </c>
      <c r="CP27" s="39">
        <f t="shared" ref="CP27:CQ27" si="113">SUM(CP28:CP37)</f>
        <v>118</v>
      </c>
      <c r="CQ27" s="39">
        <f t="shared" si="113"/>
        <v>118</v>
      </c>
      <c r="CR27" s="39">
        <f>SUM(CR28:CR37)</f>
        <v>294</v>
      </c>
      <c r="CS27" s="39">
        <f t="shared" ref="CS27:CT27" si="114">SUM(CS28:CS37)</f>
        <v>316</v>
      </c>
      <c r="CT27" s="39">
        <f t="shared" si="114"/>
        <v>316</v>
      </c>
      <c r="CU27" s="39">
        <f>SUM(CU28:CU37)</f>
        <v>305</v>
      </c>
      <c r="CV27" s="39">
        <f t="shared" ref="CV27:CW27" si="115">SUM(CV28:CV37)</f>
        <v>321</v>
      </c>
      <c r="CW27" s="39">
        <f t="shared" si="115"/>
        <v>321</v>
      </c>
      <c r="CX27" s="39">
        <f>SUM(CX28:CX37)</f>
        <v>0</v>
      </c>
      <c r="CY27" s="39">
        <f t="shared" ref="CY27:DF27" si="116">SUM(CY28:CY37)</f>
        <v>0</v>
      </c>
      <c r="CZ27" s="39">
        <f t="shared" si="116"/>
        <v>0</v>
      </c>
      <c r="DA27" s="39">
        <f t="shared" si="116"/>
        <v>0</v>
      </c>
      <c r="DB27" s="39">
        <f t="shared" si="116"/>
        <v>0</v>
      </c>
      <c r="DC27" s="39">
        <f t="shared" si="116"/>
        <v>0</v>
      </c>
      <c r="DD27" s="39" t="e">
        <f t="shared" si="116"/>
        <v>#REF!</v>
      </c>
      <c r="DE27" s="39" t="e">
        <f t="shared" si="116"/>
        <v>#REF!</v>
      </c>
      <c r="DF27" s="39" t="e">
        <f t="shared" si="116"/>
        <v>#REF!</v>
      </c>
      <c r="DG27" s="67" t="s">
        <v>202</v>
      </c>
      <c r="DH27" s="67" t="s">
        <v>202</v>
      </c>
      <c r="DI27" s="67" t="s">
        <v>202</v>
      </c>
      <c r="DJ27" s="67" t="s">
        <v>202</v>
      </c>
      <c r="DK27" s="67" t="s">
        <v>202</v>
      </c>
      <c r="DL27" s="67" t="s">
        <v>202</v>
      </c>
      <c r="DM27" s="39">
        <f t="shared" ref="DM27:DR27" si="117">SUM(DM28:DM37)</f>
        <v>0</v>
      </c>
      <c r="DN27" s="39">
        <f t="shared" si="117"/>
        <v>0</v>
      </c>
      <c r="DO27" s="39">
        <f t="shared" si="117"/>
        <v>0</v>
      </c>
      <c r="DP27" s="39" t="e">
        <f t="shared" si="117"/>
        <v>#REF!</v>
      </c>
      <c r="DQ27" s="39" t="e">
        <f t="shared" si="117"/>
        <v>#REF!</v>
      </c>
      <c r="DR27" s="39" t="e">
        <f t="shared" si="117"/>
        <v>#REF!</v>
      </c>
      <c r="DS27" s="39">
        <f>SUM(DS28:DS37)</f>
        <v>182</v>
      </c>
      <c r="DT27" s="39">
        <f t="shared" ref="DT27:DU27" si="118">SUM(DT28:DT37)</f>
        <v>176</v>
      </c>
      <c r="DU27" s="39">
        <f t="shared" si="118"/>
        <v>176</v>
      </c>
      <c r="DV27" s="39">
        <f>SUM(DV28:DV37)</f>
        <v>361</v>
      </c>
      <c r="DW27" s="39">
        <f t="shared" ref="DW27:DX27" si="119">SUM(DW28:DW37)</f>
        <v>363</v>
      </c>
      <c r="DX27" s="39">
        <f t="shared" si="119"/>
        <v>363</v>
      </c>
      <c r="DY27" s="39">
        <f>SUM(DY28:DY37)</f>
        <v>314</v>
      </c>
      <c r="DZ27" s="39">
        <f t="shared" ref="DZ27:EA27" si="120">SUM(DZ28:DZ37)</f>
        <v>310</v>
      </c>
      <c r="EA27" s="39">
        <f t="shared" si="120"/>
        <v>310</v>
      </c>
      <c r="EB27" s="39">
        <f>SUM(EB28:EB37)</f>
        <v>230</v>
      </c>
      <c r="EC27" s="39">
        <f t="shared" ref="EC27:ED27" si="121">SUM(EC28:EC37)</f>
        <v>238</v>
      </c>
      <c r="ED27" s="39">
        <f t="shared" si="121"/>
        <v>238</v>
      </c>
      <c r="EE27" s="39">
        <f>SUM(EE28:EE37)</f>
        <v>136</v>
      </c>
      <c r="EF27" s="39">
        <f t="shared" ref="EF27:EG27" si="122">SUM(EF28:EF37)</f>
        <v>198</v>
      </c>
      <c r="EG27" s="39">
        <f t="shared" si="122"/>
        <v>198</v>
      </c>
      <c r="EH27" s="39">
        <f>SUM(EH28:EH37)</f>
        <v>151</v>
      </c>
      <c r="EI27" s="39">
        <f t="shared" ref="EI27:EJ27" si="123">SUM(EI28:EI37)</f>
        <v>143</v>
      </c>
      <c r="EJ27" s="39">
        <f t="shared" si="123"/>
        <v>143</v>
      </c>
      <c r="EK27" s="39">
        <f>SUM(EK28:EK37)</f>
        <v>315</v>
      </c>
      <c r="EL27" s="39">
        <f t="shared" ref="EL27:EM27" si="124">SUM(EL28:EL37)</f>
        <v>313</v>
      </c>
      <c r="EM27" s="39">
        <f t="shared" si="124"/>
        <v>313</v>
      </c>
      <c r="EN27" s="39">
        <f>SUM(EN28:EN37)</f>
        <v>109</v>
      </c>
      <c r="EO27" s="39">
        <f t="shared" ref="EO27:EP27" si="125">SUM(EO28:EO37)</f>
        <v>102</v>
      </c>
      <c r="EP27" s="39">
        <f t="shared" si="125"/>
        <v>102</v>
      </c>
      <c r="EQ27" s="39">
        <f>SUM(EQ28:EQ37)</f>
        <v>172</v>
      </c>
      <c r="ER27" s="39">
        <f t="shared" ref="ER27:ES27" si="126">SUM(ER28:ER37)</f>
        <v>171</v>
      </c>
      <c r="ES27" s="39">
        <f t="shared" si="126"/>
        <v>171</v>
      </c>
      <c r="ET27" s="39">
        <f>SUM(ET28:ET37)</f>
        <v>523</v>
      </c>
      <c r="EU27" s="39">
        <f t="shared" ref="EU27:EV27" si="127">SUM(EU28:EU37)</f>
        <v>530</v>
      </c>
      <c r="EV27" s="39">
        <f t="shared" si="127"/>
        <v>530</v>
      </c>
      <c r="EW27" s="39">
        <f>SUM(EW28:EW37)</f>
        <v>165</v>
      </c>
      <c r="EX27" s="39">
        <f t="shared" ref="EX27:EY27" si="128">SUM(EX28:EX37)</f>
        <v>150</v>
      </c>
      <c r="EY27" s="39">
        <f t="shared" si="128"/>
        <v>150</v>
      </c>
      <c r="EZ27" s="39">
        <f>SUM(EZ28:EZ37)</f>
        <v>142</v>
      </c>
      <c r="FA27" s="39">
        <f t="shared" ref="FA27:FB27" si="129">SUM(FA28:FA37)</f>
        <v>141</v>
      </c>
      <c r="FB27" s="39">
        <f t="shared" si="129"/>
        <v>141</v>
      </c>
      <c r="FC27" s="39">
        <f>SUM(FC28:FC37)</f>
        <v>225</v>
      </c>
      <c r="FD27" s="39">
        <f t="shared" ref="FD27:FE27" si="130">SUM(FD28:FD37)</f>
        <v>229</v>
      </c>
      <c r="FE27" s="39">
        <f t="shared" si="130"/>
        <v>229</v>
      </c>
      <c r="FF27" s="39">
        <f>SUM(FF28:FF37)</f>
        <v>71</v>
      </c>
      <c r="FG27" s="39">
        <f t="shared" ref="FG27:FH27" si="131">SUM(FG28:FG37)</f>
        <v>72</v>
      </c>
      <c r="FH27" s="39">
        <f t="shared" si="131"/>
        <v>72</v>
      </c>
      <c r="FI27" s="39">
        <f>SUM(FI28:FI37)</f>
        <v>164</v>
      </c>
      <c r="FJ27" s="39">
        <f t="shared" ref="FJ27:FK27" si="132">SUM(FJ28:FJ37)</f>
        <v>165</v>
      </c>
      <c r="FK27" s="39">
        <f t="shared" si="132"/>
        <v>165</v>
      </c>
      <c r="FL27" s="39">
        <f>SUM(FL28:FL37)</f>
        <v>0</v>
      </c>
      <c r="FM27" s="39">
        <f t="shared" ref="FM27:FT27" si="133">SUM(FM28:FM37)</f>
        <v>0</v>
      </c>
      <c r="FN27" s="39">
        <f t="shared" si="133"/>
        <v>0</v>
      </c>
      <c r="FO27" s="39">
        <f t="shared" si="133"/>
        <v>0</v>
      </c>
      <c r="FP27" s="39">
        <f t="shared" si="133"/>
        <v>0</v>
      </c>
      <c r="FQ27" s="39">
        <f t="shared" si="133"/>
        <v>0</v>
      </c>
      <c r="FR27" s="39" t="e">
        <f t="shared" si="133"/>
        <v>#REF!</v>
      </c>
      <c r="FS27" s="39" t="e">
        <f t="shared" si="133"/>
        <v>#REF!</v>
      </c>
      <c r="FT27" s="39" t="e">
        <f t="shared" si="133"/>
        <v>#REF!</v>
      </c>
      <c r="FU27" s="67" t="s">
        <v>202</v>
      </c>
      <c r="FV27" s="67" t="s">
        <v>202</v>
      </c>
      <c r="FW27" s="67" t="s">
        <v>202</v>
      </c>
      <c r="FX27" s="67" t="s">
        <v>202</v>
      </c>
      <c r="FY27" s="67" t="s">
        <v>202</v>
      </c>
      <c r="FZ27" s="67" t="s">
        <v>202</v>
      </c>
      <c r="GA27" s="39">
        <f t="shared" ref="GA27:GF27" si="134">SUM(GA28:GA37)</f>
        <v>0</v>
      </c>
      <c r="GB27" s="39">
        <f t="shared" si="134"/>
        <v>0</v>
      </c>
      <c r="GC27" s="39">
        <f t="shared" si="134"/>
        <v>0</v>
      </c>
      <c r="GD27" s="39" t="e">
        <f t="shared" si="134"/>
        <v>#REF!</v>
      </c>
      <c r="GE27" s="39" t="e">
        <f t="shared" si="134"/>
        <v>#REF!</v>
      </c>
      <c r="GF27" s="39" t="e">
        <f t="shared" si="134"/>
        <v>#REF!</v>
      </c>
      <c r="GG27" s="39">
        <f>SUM(GG28:GG37)</f>
        <v>245</v>
      </c>
      <c r="GH27" s="39">
        <f t="shared" ref="GH27:GI27" si="135">SUM(GH28:GH37)</f>
        <v>230</v>
      </c>
      <c r="GI27" s="39">
        <f t="shared" si="135"/>
        <v>230</v>
      </c>
      <c r="GJ27" s="39">
        <f>SUM(GJ28:GJ37)</f>
        <v>165</v>
      </c>
      <c r="GK27" s="39">
        <f t="shared" ref="GK27:GL27" si="136">SUM(GK28:GK37)</f>
        <v>165</v>
      </c>
      <c r="GL27" s="39">
        <f t="shared" si="136"/>
        <v>165</v>
      </c>
      <c r="GM27" s="39">
        <f>SUM(GM28:GM37)</f>
        <v>176</v>
      </c>
      <c r="GN27" s="39">
        <f t="shared" ref="GN27:GO27" si="137">SUM(GN28:GN37)</f>
        <v>173</v>
      </c>
      <c r="GO27" s="39">
        <f t="shared" si="137"/>
        <v>173</v>
      </c>
      <c r="GP27" s="39">
        <f>SUM(GP28:GP37)</f>
        <v>147</v>
      </c>
      <c r="GQ27" s="39">
        <f t="shared" ref="GQ27:GR27" si="138">SUM(GQ28:GQ37)</f>
        <v>152</v>
      </c>
      <c r="GR27" s="39">
        <f t="shared" si="138"/>
        <v>152</v>
      </c>
      <c r="GS27" s="39">
        <f>SUM(GS28:GS37)</f>
        <v>322</v>
      </c>
      <c r="GT27" s="39">
        <f t="shared" ref="GT27:GU27" si="139">SUM(GT28:GT37)</f>
        <v>339</v>
      </c>
      <c r="GU27" s="39">
        <f t="shared" si="139"/>
        <v>339</v>
      </c>
      <c r="GV27" s="39">
        <f>SUM(GV28:GV37)</f>
        <v>79</v>
      </c>
      <c r="GW27" s="39">
        <f t="shared" ref="GW27:GX27" si="140">SUM(GW28:GW37)</f>
        <v>50</v>
      </c>
      <c r="GX27" s="39">
        <f t="shared" si="140"/>
        <v>50</v>
      </c>
      <c r="GY27" s="39">
        <f>SUM(GY28:GY37)</f>
        <v>310</v>
      </c>
      <c r="GZ27" s="39">
        <f t="shared" ref="GZ27:HA27" si="141">SUM(GZ28:GZ37)</f>
        <v>295</v>
      </c>
      <c r="HA27" s="39">
        <f t="shared" si="141"/>
        <v>295</v>
      </c>
      <c r="HB27" s="39">
        <f>SUM(HB28:HB37)</f>
        <v>307</v>
      </c>
      <c r="HC27" s="39">
        <f t="shared" ref="HC27:HD27" si="142">SUM(HC28:HC37)</f>
        <v>319</v>
      </c>
      <c r="HD27" s="39">
        <f t="shared" si="142"/>
        <v>319</v>
      </c>
      <c r="HE27" s="39">
        <f>SUM(HE28:HE37)</f>
        <v>168</v>
      </c>
      <c r="HF27" s="39">
        <f t="shared" ref="HF27:HG27" si="143">SUM(HF28:HF37)</f>
        <v>175</v>
      </c>
      <c r="HG27" s="39">
        <f t="shared" si="143"/>
        <v>175</v>
      </c>
      <c r="HH27" s="39">
        <f>SUM(HH28:HH37)</f>
        <v>281</v>
      </c>
      <c r="HI27" s="39">
        <f t="shared" ref="HI27:HJ27" si="144">SUM(HI28:HI37)</f>
        <v>274</v>
      </c>
      <c r="HJ27" s="39">
        <f t="shared" si="144"/>
        <v>274</v>
      </c>
      <c r="HK27" s="39">
        <f>SUM(HK28:HK37)</f>
        <v>152</v>
      </c>
      <c r="HL27" s="39">
        <f t="shared" ref="HL27:HM27" si="145">SUM(HL28:HL37)</f>
        <v>188</v>
      </c>
      <c r="HM27" s="39">
        <f t="shared" si="145"/>
        <v>188</v>
      </c>
      <c r="HN27" s="39">
        <f>SUM(HN28:HN37)</f>
        <v>355</v>
      </c>
      <c r="HO27" s="39">
        <f t="shared" ref="HO27:HP27" si="146">SUM(HO28:HO37)</f>
        <v>349</v>
      </c>
      <c r="HP27" s="39">
        <f t="shared" si="146"/>
        <v>349</v>
      </c>
      <c r="HQ27" s="39">
        <f>SUM(HQ28:HQ37)</f>
        <v>326</v>
      </c>
      <c r="HR27" s="39">
        <f t="shared" ref="HR27:HS27" si="147">SUM(HR28:HR37)</f>
        <v>322</v>
      </c>
      <c r="HS27" s="39">
        <f t="shared" si="147"/>
        <v>322</v>
      </c>
      <c r="HT27" s="39">
        <f>SUM(HT28:HT37)</f>
        <v>556</v>
      </c>
      <c r="HU27" s="39">
        <f t="shared" ref="HU27:HV27" si="148">SUM(HU28:HU37)</f>
        <v>566</v>
      </c>
      <c r="HV27" s="39">
        <f t="shared" si="148"/>
        <v>566</v>
      </c>
      <c r="HW27" s="39">
        <f>SUM(HW28:HW37)</f>
        <v>362</v>
      </c>
      <c r="HX27" s="39">
        <f t="shared" ref="HX27:HY27" si="149">SUM(HX28:HX37)</f>
        <v>357</v>
      </c>
      <c r="HY27" s="39">
        <f t="shared" si="149"/>
        <v>357</v>
      </c>
      <c r="HZ27" s="39">
        <f>SUM(HZ28:HZ37)</f>
        <v>12611</v>
      </c>
      <c r="IA27" s="39">
        <f t="shared" ref="IA27:IB27" si="150">SUM(IA28:IA37)</f>
        <v>12637</v>
      </c>
      <c r="IB27" s="39">
        <f t="shared" si="150"/>
        <v>12637</v>
      </c>
    </row>
    <row r="28" spans="1:236" ht="24">
      <c r="A28" s="8" t="s">
        <v>179</v>
      </c>
      <c r="B28" s="8" t="s">
        <v>85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35"/>
      <c r="AE28" s="35"/>
      <c r="AF28" s="35"/>
      <c r="AG28" s="21" t="e">
        <f>#REF!*AA28</f>
        <v>#REF!</v>
      </c>
      <c r="AH28" s="21" t="e">
        <f>#REF!*AB28</f>
        <v>#REF!</v>
      </c>
      <c r="AI28" s="21" t="e">
        <f>#REF!*AC28</f>
        <v>#REF!</v>
      </c>
      <c r="AJ28" s="35"/>
      <c r="AK28" s="35"/>
      <c r="AL28" s="35"/>
      <c r="AM28" s="21" t="e">
        <f>#REF!*#REF!</f>
        <v>#REF!</v>
      </c>
      <c r="AN28" s="21" t="e">
        <f>#REF!*#REF!</f>
        <v>#REF!</v>
      </c>
      <c r="AO28" s="21" t="e">
        <f>#REF!*#REF!</f>
        <v>#REF!</v>
      </c>
      <c r="AP28" s="35"/>
      <c r="AQ28" s="35"/>
      <c r="AR28" s="35"/>
      <c r="AS28" s="21" t="e">
        <f t="shared" ref="AS28:AU37" si="151">AA28*AM28</f>
        <v>#REF!</v>
      </c>
      <c r="AT28" s="21" t="e">
        <f t="shared" si="151"/>
        <v>#REF!</v>
      </c>
      <c r="AU28" s="21" t="e">
        <f t="shared" si="151"/>
        <v>#REF!</v>
      </c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35"/>
      <c r="DB28" s="35"/>
      <c r="DC28" s="35"/>
      <c r="DD28" s="21" t="e">
        <f>#REF!*CX28</f>
        <v>#REF!</v>
      </c>
      <c r="DE28" s="21" t="e">
        <f>#REF!*CY28</f>
        <v>#REF!</v>
      </c>
      <c r="DF28" s="21" t="e">
        <f>#REF!*CZ28</f>
        <v>#REF!</v>
      </c>
      <c r="DG28" s="35"/>
      <c r="DH28" s="35"/>
      <c r="DI28" s="35"/>
      <c r="DJ28" s="21" t="e">
        <f>#REF!*#REF!</f>
        <v>#REF!</v>
      </c>
      <c r="DK28" s="21" t="e">
        <f>#REF!*#REF!</f>
        <v>#REF!</v>
      </c>
      <c r="DL28" s="21" t="e">
        <f>#REF!*#REF!</f>
        <v>#REF!</v>
      </c>
      <c r="DM28" s="35"/>
      <c r="DN28" s="35"/>
      <c r="DO28" s="35"/>
      <c r="DP28" s="21" t="e">
        <f t="shared" ref="DP28:DR37" si="152">CX28*DJ28</f>
        <v>#REF!</v>
      </c>
      <c r="DQ28" s="21" t="e">
        <f t="shared" si="152"/>
        <v>#REF!</v>
      </c>
      <c r="DR28" s="21" t="e">
        <f t="shared" si="152"/>
        <v>#REF!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35"/>
      <c r="FP28" s="35"/>
      <c r="FQ28" s="35"/>
      <c r="FR28" s="21" t="e">
        <f>#REF!*FL28</f>
        <v>#REF!</v>
      </c>
      <c r="FS28" s="21" t="e">
        <f>#REF!*FM28</f>
        <v>#REF!</v>
      </c>
      <c r="FT28" s="21" t="e">
        <f>#REF!*FN28</f>
        <v>#REF!</v>
      </c>
      <c r="FU28" s="35"/>
      <c r="FV28" s="35"/>
      <c r="FW28" s="35"/>
      <c r="FX28" s="21" t="e">
        <f>#REF!*#REF!</f>
        <v>#REF!</v>
      </c>
      <c r="FY28" s="21" t="e">
        <f>#REF!*#REF!</f>
        <v>#REF!</v>
      </c>
      <c r="FZ28" s="21" t="e">
        <f>#REF!*#REF!</f>
        <v>#REF!</v>
      </c>
      <c r="GA28" s="35"/>
      <c r="GB28" s="35"/>
      <c r="GC28" s="35"/>
      <c r="GD28" s="21" t="e">
        <f t="shared" ref="GD28:GF37" si="153">FL28*FX28</f>
        <v>#REF!</v>
      </c>
      <c r="GE28" s="21" t="e">
        <f t="shared" si="153"/>
        <v>#REF!</v>
      </c>
      <c r="GF28" s="21" t="e">
        <f t="shared" si="153"/>
        <v>#REF!</v>
      </c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41">
        <f t="shared" ref="HZ28:HZ37" si="154">C28+F28+I28+L28+O28+R28+U28+X28+AA28+AV28+AY28+BB28+BE28+BH28+BK28+BN28+BQ28+BT28+BW28+BZ28+CC28+CF28+CI28+CL28+CO28+CR28+CU28+CX28+DS28+DV28+DY28+EB28+EE28+EH28+EK28+EN28+EQ28+ET28+EW28+EZ28+FC28+FF28+FI28+FL28+GG28+GJ28+GM28+GP28+GS28+GV28+GY28+HB28+HE28+HH28+HK28+HN28+HQ28+HT28+HW28</f>
        <v>0</v>
      </c>
      <c r="IA28" s="41">
        <f t="shared" ref="IA28:IA37" si="155">D28+G28+J28+M28+P28+S28+V28+Y28+AB28+AW28+AZ28+BC28+BF28+BI28+BL28+BO28+BR28+BU28+BX28+CA28+CD28+CG28+CJ28+CM28+CP28+CS28+CV28+CY28+DT28+DW28+DZ28+EC28+EF28+EI28+EL28+EO28+ER28+EU28+EX28+FA28+FD28+FG28+FJ28+FM28+GH28+GK28+GN28+GQ28+GT28+GW28+GZ28+HC28+HF28+HI28+HL28+HO28+HR28+HU28+HX28</f>
        <v>0</v>
      </c>
      <c r="IB28" s="41">
        <f t="shared" ref="IB28:IB37" si="156">E28+H28+K28+N28+Q28+T28+W28+Z28+AC28+AX28+BA28+BD28+BG28+BJ28+BM28+BP28+BS28+BV28+BY28+CB28+CE28+CH28+CK28+CN28+CQ28+CT28+CW28+CZ28+DU28+DX28+EA28+ED28+EG28+EJ28+EM28+EP28+ES28+EV28+EY28+FB28+FE28+FH28+FK28+FN28+GI28+GL28+GO28+GR28+GU28+GX28+HA28+HD28+HG28+HJ28+HM28+HP28+HS28+HV28+HY28</f>
        <v>0</v>
      </c>
    </row>
    <row r="29" spans="1:236" ht="36">
      <c r="A29" s="8" t="s">
        <v>180</v>
      </c>
      <c r="B29" s="8" t="s">
        <v>86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35"/>
      <c r="AE29" s="35"/>
      <c r="AF29" s="35"/>
      <c r="AG29" s="21" t="e">
        <f>#REF!*AA29</f>
        <v>#REF!</v>
      </c>
      <c r="AH29" s="21" t="e">
        <f>#REF!*AB29</f>
        <v>#REF!</v>
      </c>
      <c r="AI29" s="21" t="e">
        <f>#REF!*AC29</f>
        <v>#REF!</v>
      </c>
      <c r="AJ29" s="35"/>
      <c r="AK29" s="35"/>
      <c r="AL29" s="35"/>
      <c r="AM29" s="21" t="e">
        <f>#REF!*#REF!</f>
        <v>#REF!</v>
      </c>
      <c r="AN29" s="21" t="e">
        <f>#REF!*#REF!</f>
        <v>#REF!</v>
      </c>
      <c r="AO29" s="21" t="e">
        <f>#REF!*#REF!</f>
        <v>#REF!</v>
      </c>
      <c r="AP29" s="35"/>
      <c r="AQ29" s="35"/>
      <c r="AR29" s="35"/>
      <c r="AS29" s="21" t="e">
        <f t="shared" si="151"/>
        <v>#REF!</v>
      </c>
      <c r="AT29" s="21" t="e">
        <f t="shared" si="151"/>
        <v>#REF!</v>
      </c>
      <c r="AU29" s="21" t="e">
        <f t="shared" si="151"/>
        <v>#REF!</v>
      </c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>
        <v>1</v>
      </c>
      <c r="BM29" s="23">
        <v>1</v>
      </c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35"/>
      <c r="DB29" s="35"/>
      <c r="DC29" s="35"/>
      <c r="DD29" s="21" t="e">
        <f>#REF!*CX29</f>
        <v>#REF!</v>
      </c>
      <c r="DE29" s="21" t="e">
        <f>#REF!*CY29</f>
        <v>#REF!</v>
      </c>
      <c r="DF29" s="21" t="e">
        <f>#REF!*CZ29</f>
        <v>#REF!</v>
      </c>
      <c r="DG29" s="35"/>
      <c r="DH29" s="35"/>
      <c r="DI29" s="35"/>
      <c r="DJ29" s="21" t="e">
        <f>#REF!*#REF!</f>
        <v>#REF!</v>
      </c>
      <c r="DK29" s="21" t="e">
        <f>#REF!*#REF!</f>
        <v>#REF!</v>
      </c>
      <c r="DL29" s="21" t="e">
        <f>#REF!*#REF!</f>
        <v>#REF!</v>
      </c>
      <c r="DM29" s="35"/>
      <c r="DN29" s="35"/>
      <c r="DO29" s="35"/>
      <c r="DP29" s="21" t="e">
        <f t="shared" si="152"/>
        <v>#REF!</v>
      </c>
      <c r="DQ29" s="21" t="e">
        <f t="shared" si="152"/>
        <v>#REF!</v>
      </c>
      <c r="DR29" s="21" t="e">
        <f t="shared" si="152"/>
        <v>#REF!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>
        <v>1</v>
      </c>
      <c r="FD29" s="23"/>
      <c r="FE29" s="23"/>
      <c r="FF29" s="23"/>
      <c r="FG29" s="23"/>
      <c r="FH29" s="23"/>
      <c r="FI29" s="23">
        <v>1</v>
      </c>
      <c r="FJ29" s="23"/>
      <c r="FK29" s="23"/>
      <c r="FL29" s="23"/>
      <c r="FM29" s="23"/>
      <c r="FN29" s="23"/>
      <c r="FO29" s="35"/>
      <c r="FP29" s="35"/>
      <c r="FQ29" s="35"/>
      <c r="FR29" s="21" t="e">
        <f>#REF!*FL29</f>
        <v>#REF!</v>
      </c>
      <c r="FS29" s="21" t="e">
        <f>#REF!*FM29</f>
        <v>#REF!</v>
      </c>
      <c r="FT29" s="21" t="e">
        <f>#REF!*FN29</f>
        <v>#REF!</v>
      </c>
      <c r="FU29" s="35"/>
      <c r="FV29" s="35"/>
      <c r="FW29" s="35"/>
      <c r="FX29" s="21" t="e">
        <f>#REF!*#REF!</f>
        <v>#REF!</v>
      </c>
      <c r="FY29" s="21" t="e">
        <f>#REF!*#REF!</f>
        <v>#REF!</v>
      </c>
      <c r="FZ29" s="21" t="e">
        <f>#REF!*#REF!</f>
        <v>#REF!</v>
      </c>
      <c r="GA29" s="35"/>
      <c r="GB29" s="35"/>
      <c r="GC29" s="35"/>
      <c r="GD29" s="21" t="e">
        <f t="shared" si="153"/>
        <v>#REF!</v>
      </c>
      <c r="GE29" s="21" t="e">
        <f t="shared" si="153"/>
        <v>#REF!</v>
      </c>
      <c r="GF29" s="21" t="e">
        <f t="shared" si="153"/>
        <v>#REF!</v>
      </c>
      <c r="GG29" s="23">
        <v>1</v>
      </c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>
        <v>1</v>
      </c>
      <c r="GU29" s="23">
        <v>1</v>
      </c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>
        <v>1</v>
      </c>
      <c r="HM29" s="23">
        <v>1</v>
      </c>
      <c r="HN29" s="23">
        <v>1</v>
      </c>
      <c r="HO29" s="23"/>
      <c r="HP29" s="23"/>
      <c r="HQ29" s="23"/>
      <c r="HR29" s="23"/>
      <c r="HS29" s="23"/>
      <c r="HT29" s="23"/>
      <c r="HU29" s="23"/>
      <c r="HV29" s="23"/>
      <c r="HW29" s="23"/>
      <c r="HX29" s="23">
        <v>1</v>
      </c>
      <c r="HY29" s="23">
        <v>1</v>
      </c>
      <c r="HZ29" s="41">
        <f t="shared" si="154"/>
        <v>4</v>
      </c>
      <c r="IA29" s="41">
        <f t="shared" si="155"/>
        <v>4</v>
      </c>
      <c r="IB29" s="41">
        <f t="shared" si="156"/>
        <v>4</v>
      </c>
    </row>
    <row r="30" spans="1:236" ht="24">
      <c r="A30" s="8" t="s">
        <v>181</v>
      </c>
      <c r="B30" s="8" t="s">
        <v>87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35"/>
      <c r="AE30" s="35"/>
      <c r="AF30" s="35"/>
      <c r="AG30" s="21" t="e">
        <f>#REF!*AA30</f>
        <v>#REF!</v>
      </c>
      <c r="AH30" s="21" t="e">
        <f>#REF!*AB30</f>
        <v>#REF!</v>
      </c>
      <c r="AI30" s="21" t="e">
        <f>#REF!*AC30</f>
        <v>#REF!</v>
      </c>
      <c r="AJ30" s="35"/>
      <c r="AK30" s="35"/>
      <c r="AL30" s="35"/>
      <c r="AM30" s="21" t="e">
        <f>#REF!*#REF!</f>
        <v>#REF!</v>
      </c>
      <c r="AN30" s="21" t="e">
        <f>#REF!*#REF!</f>
        <v>#REF!</v>
      </c>
      <c r="AO30" s="21" t="e">
        <f>#REF!*#REF!</f>
        <v>#REF!</v>
      </c>
      <c r="AP30" s="35"/>
      <c r="AQ30" s="35"/>
      <c r="AR30" s="35"/>
      <c r="AS30" s="21" t="e">
        <f t="shared" si="151"/>
        <v>#REF!</v>
      </c>
      <c r="AT30" s="21" t="e">
        <f t="shared" si="151"/>
        <v>#REF!</v>
      </c>
      <c r="AU30" s="21" t="e">
        <f t="shared" si="151"/>
        <v>#REF!</v>
      </c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>
        <v>1</v>
      </c>
      <c r="BI30" s="23"/>
      <c r="BJ30" s="23"/>
      <c r="BK30" s="23"/>
      <c r="BL30" s="23"/>
      <c r="BM30" s="23"/>
      <c r="BN30" s="23"/>
      <c r="BO30" s="23"/>
      <c r="BP30" s="23"/>
      <c r="BQ30" s="23"/>
      <c r="BR30" s="23">
        <v>1</v>
      </c>
      <c r="BS30" s="23">
        <v>1</v>
      </c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>
        <v>1</v>
      </c>
      <c r="CE30" s="23">
        <v>1</v>
      </c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>
        <v>1</v>
      </c>
      <c r="CQ30" s="23">
        <v>1</v>
      </c>
      <c r="CR30" s="23">
        <v>1</v>
      </c>
      <c r="CS30" s="23"/>
      <c r="CT30" s="23"/>
      <c r="CU30" s="23"/>
      <c r="CV30" s="23"/>
      <c r="CW30" s="23"/>
      <c r="CX30" s="23"/>
      <c r="CY30" s="23"/>
      <c r="CZ30" s="23"/>
      <c r="DA30" s="35"/>
      <c r="DB30" s="35"/>
      <c r="DC30" s="35"/>
      <c r="DD30" s="21" t="e">
        <f>#REF!*CX30</f>
        <v>#REF!</v>
      </c>
      <c r="DE30" s="21" t="e">
        <f>#REF!*CY30</f>
        <v>#REF!</v>
      </c>
      <c r="DF30" s="21" t="e">
        <f>#REF!*CZ30</f>
        <v>#REF!</v>
      </c>
      <c r="DG30" s="35"/>
      <c r="DH30" s="35"/>
      <c r="DI30" s="35"/>
      <c r="DJ30" s="21" t="e">
        <f>#REF!*#REF!</f>
        <v>#REF!</v>
      </c>
      <c r="DK30" s="21" t="e">
        <f>#REF!*#REF!</f>
        <v>#REF!</v>
      </c>
      <c r="DL30" s="21" t="e">
        <f>#REF!*#REF!</f>
        <v>#REF!</v>
      </c>
      <c r="DM30" s="35"/>
      <c r="DN30" s="35"/>
      <c r="DO30" s="35"/>
      <c r="DP30" s="21" t="e">
        <f t="shared" si="152"/>
        <v>#REF!</v>
      </c>
      <c r="DQ30" s="21" t="e">
        <f t="shared" si="152"/>
        <v>#REF!</v>
      </c>
      <c r="DR30" s="21" t="e">
        <f t="shared" si="152"/>
        <v>#REF!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>
        <v>1</v>
      </c>
      <c r="ED30" s="23">
        <v>1</v>
      </c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>
        <v>1</v>
      </c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35"/>
      <c r="FP30" s="35"/>
      <c r="FQ30" s="35"/>
      <c r="FR30" s="21" t="e">
        <f>#REF!*FL30</f>
        <v>#REF!</v>
      </c>
      <c r="FS30" s="21" t="e">
        <f>#REF!*FM30</f>
        <v>#REF!</v>
      </c>
      <c r="FT30" s="21" t="e">
        <f>#REF!*FN30</f>
        <v>#REF!</v>
      </c>
      <c r="FU30" s="35"/>
      <c r="FV30" s="35"/>
      <c r="FW30" s="35"/>
      <c r="FX30" s="21" t="e">
        <f>#REF!*#REF!</f>
        <v>#REF!</v>
      </c>
      <c r="FY30" s="21" t="e">
        <f>#REF!*#REF!</f>
        <v>#REF!</v>
      </c>
      <c r="FZ30" s="21" t="e">
        <f>#REF!*#REF!</f>
        <v>#REF!</v>
      </c>
      <c r="GA30" s="35"/>
      <c r="GB30" s="35"/>
      <c r="GC30" s="35"/>
      <c r="GD30" s="21" t="e">
        <f t="shared" si="153"/>
        <v>#REF!</v>
      </c>
      <c r="GE30" s="21" t="e">
        <f t="shared" si="153"/>
        <v>#REF!</v>
      </c>
      <c r="GF30" s="21" t="e">
        <f t="shared" si="153"/>
        <v>#REF!</v>
      </c>
      <c r="GG30" s="23"/>
      <c r="GH30" s="23"/>
      <c r="GI30" s="23"/>
      <c r="GJ30" s="23"/>
      <c r="GK30" s="23"/>
      <c r="GL30" s="23"/>
      <c r="GM30" s="23"/>
      <c r="GN30" s="23">
        <v>1</v>
      </c>
      <c r="GO30" s="23">
        <v>1</v>
      </c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>
        <v>1</v>
      </c>
      <c r="HG30" s="23">
        <v>1</v>
      </c>
      <c r="HH30" s="23"/>
      <c r="HI30" s="23"/>
      <c r="HJ30" s="23"/>
      <c r="HK30" s="23"/>
      <c r="HL30" s="23"/>
      <c r="HM30" s="23"/>
      <c r="HN30" s="23"/>
      <c r="HO30" s="23">
        <v>1</v>
      </c>
      <c r="HP30" s="23">
        <v>1</v>
      </c>
      <c r="HQ30" s="23"/>
      <c r="HR30" s="23"/>
      <c r="HS30" s="23"/>
      <c r="HT30" s="23"/>
      <c r="HU30" s="23"/>
      <c r="HV30" s="23"/>
      <c r="HW30" s="23"/>
      <c r="HX30" s="23"/>
      <c r="HY30" s="23"/>
      <c r="HZ30" s="41">
        <f t="shared" si="154"/>
        <v>3</v>
      </c>
      <c r="IA30" s="41">
        <f t="shared" si="155"/>
        <v>7</v>
      </c>
      <c r="IB30" s="41">
        <f t="shared" si="156"/>
        <v>7</v>
      </c>
    </row>
    <row r="31" spans="1:236" ht="36">
      <c r="A31" s="8" t="s">
        <v>215</v>
      </c>
      <c r="B31" s="8" t="s">
        <v>88</v>
      </c>
      <c r="C31" s="23">
        <v>13</v>
      </c>
      <c r="D31" s="23">
        <v>10</v>
      </c>
      <c r="E31" s="23">
        <v>10</v>
      </c>
      <c r="F31" s="23">
        <v>12</v>
      </c>
      <c r="G31" s="23">
        <v>10</v>
      </c>
      <c r="H31" s="23">
        <v>10</v>
      </c>
      <c r="I31" s="23">
        <v>8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v>11</v>
      </c>
      <c r="Y31" s="23">
        <v>10</v>
      </c>
      <c r="Z31" s="23">
        <v>10</v>
      </c>
      <c r="AA31" s="23">
        <f>6-6</f>
        <v>0</v>
      </c>
      <c r="AB31" s="23">
        <f t="shared" ref="AB31:AC31" si="157">6-6</f>
        <v>0</v>
      </c>
      <c r="AC31" s="23">
        <f t="shared" si="157"/>
        <v>0</v>
      </c>
      <c r="AD31" s="35"/>
      <c r="AE31" s="35"/>
      <c r="AF31" s="35"/>
      <c r="AG31" s="21" t="e">
        <f>#REF!*AA31</f>
        <v>#REF!</v>
      </c>
      <c r="AH31" s="21" t="e">
        <f>#REF!*AB31</f>
        <v>#REF!</v>
      </c>
      <c r="AI31" s="21" t="e">
        <f>#REF!*AC31</f>
        <v>#REF!</v>
      </c>
      <c r="AJ31" s="35"/>
      <c r="AK31" s="35"/>
      <c r="AL31" s="35"/>
      <c r="AM31" s="21" t="e">
        <f>#REF!*#REF!</f>
        <v>#REF!</v>
      </c>
      <c r="AN31" s="21" t="e">
        <f>#REF!*#REF!</f>
        <v>#REF!</v>
      </c>
      <c r="AO31" s="21" t="e">
        <f>#REF!*#REF!</f>
        <v>#REF!</v>
      </c>
      <c r="AP31" s="35"/>
      <c r="AQ31" s="35"/>
      <c r="AR31" s="35"/>
      <c r="AS31" s="21" t="e">
        <f t="shared" si="151"/>
        <v>#REF!</v>
      </c>
      <c r="AT31" s="21" t="e">
        <f t="shared" si="151"/>
        <v>#REF!</v>
      </c>
      <c r="AU31" s="21" t="e">
        <f t="shared" si="151"/>
        <v>#REF!</v>
      </c>
      <c r="AV31" s="23"/>
      <c r="AW31" s="23"/>
      <c r="AX31" s="23"/>
      <c r="AY31" s="23">
        <v>8</v>
      </c>
      <c r="AZ31" s="23">
        <v>15</v>
      </c>
      <c r="BA31" s="23">
        <v>15</v>
      </c>
      <c r="BB31" s="23"/>
      <c r="BC31" s="23"/>
      <c r="BD31" s="23"/>
      <c r="BE31" s="23"/>
      <c r="BF31" s="23"/>
      <c r="BG31" s="23"/>
      <c r="BH31" s="23">
        <v>8</v>
      </c>
      <c r="BI31" s="23">
        <v>8</v>
      </c>
      <c r="BJ31" s="23">
        <v>8</v>
      </c>
      <c r="BK31" s="23">
        <v>10</v>
      </c>
      <c r="BL31" s="23">
        <v>9</v>
      </c>
      <c r="BM31" s="23">
        <v>9</v>
      </c>
      <c r="BN31" s="23">
        <v>4</v>
      </c>
      <c r="BO31" s="23">
        <v>5</v>
      </c>
      <c r="BP31" s="23">
        <v>5</v>
      </c>
      <c r="BQ31" s="23">
        <v>12</v>
      </c>
      <c r="BR31" s="23">
        <v>7</v>
      </c>
      <c r="BS31" s="23">
        <v>7</v>
      </c>
      <c r="BT31" s="23">
        <v>11</v>
      </c>
      <c r="BU31" s="23">
        <v>10</v>
      </c>
      <c r="BV31" s="23">
        <v>10</v>
      </c>
      <c r="BW31" s="23">
        <v>5</v>
      </c>
      <c r="BX31" s="23"/>
      <c r="BY31" s="23"/>
      <c r="BZ31" s="23"/>
      <c r="CA31" s="23"/>
      <c r="CB31" s="23"/>
      <c r="CC31" s="23">
        <v>13</v>
      </c>
      <c r="CD31" s="23">
        <v>8</v>
      </c>
      <c r="CE31" s="23">
        <v>8</v>
      </c>
      <c r="CF31" s="23">
        <v>14</v>
      </c>
      <c r="CG31" s="23">
        <v>8</v>
      </c>
      <c r="CH31" s="23">
        <v>8</v>
      </c>
      <c r="CI31" s="23">
        <v>23</v>
      </c>
      <c r="CJ31" s="23">
        <v>13</v>
      </c>
      <c r="CK31" s="23">
        <v>13</v>
      </c>
      <c r="CL31" s="23"/>
      <c r="CM31" s="23">
        <v>7</v>
      </c>
      <c r="CN31" s="23">
        <v>7</v>
      </c>
      <c r="CO31" s="23">
        <v>7</v>
      </c>
      <c r="CP31" s="23">
        <v>3</v>
      </c>
      <c r="CQ31" s="23">
        <v>3</v>
      </c>
      <c r="CR31" s="23">
        <v>16</v>
      </c>
      <c r="CS31" s="23">
        <v>11</v>
      </c>
      <c r="CT31" s="23">
        <v>11</v>
      </c>
      <c r="CU31" s="23">
        <v>31</v>
      </c>
      <c r="CV31" s="23">
        <v>36</v>
      </c>
      <c r="CW31" s="23">
        <v>36</v>
      </c>
      <c r="CX31" s="23">
        <f>10-10</f>
        <v>0</v>
      </c>
      <c r="CY31" s="23">
        <f t="shared" ref="CY31:CZ31" si="158">10-10</f>
        <v>0</v>
      </c>
      <c r="CZ31" s="23">
        <f t="shared" si="158"/>
        <v>0</v>
      </c>
      <c r="DA31" s="35"/>
      <c r="DB31" s="35"/>
      <c r="DC31" s="35"/>
      <c r="DD31" s="21" t="e">
        <f>#REF!*CX31</f>
        <v>#REF!</v>
      </c>
      <c r="DE31" s="21" t="e">
        <f>#REF!*CY31</f>
        <v>#REF!</v>
      </c>
      <c r="DF31" s="21" t="e">
        <f>#REF!*CZ31</f>
        <v>#REF!</v>
      </c>
      <c r="DG31" s="35"/>
      <c r="DH31" s="35"/>
      <c r="DI31" s="35"/>
      <c r="DJ31" s="21" t="e">
        <f>#REF!*#REF!</f>
        <v>#REF!</v>
      </c>
      <c r="DK31" s="21" t="e">
        <f>#REF!*#REF!</f>
        <v>#REF!</v>
      </c>
      <c r="DL31" s="21" t="e">
        <f>#REF!*#REF!</f>
        <v>#REF!</v>
      </c>
      <c r="DM31" s="35"/>
      <c r="DN31" s="35"/>
      <c r="DO31" s="35"/>
      <c r="DP31" s="21" t="e">
        <f t="shared" si="152"/>
        <v>#REF!</v>
      </c>
      <c r="DQ31" s="21" t="e">
        <f t="shared" si="152"/>
        <v>#REF!</v>
      </c>
      <c r="DR31" s="21" t="e">
        <f t="shared" si="152"/>
        <v>#REF!</v>
      </c>
      <c r="DS31" s="23">
        <v>6</v>
      </c>
      <c r="DT31" s="23">
        <v>10</v>
      </c>
      <c r="DU31" s="23">
        <v>10</v>
      </c>
      <c r="DV31" s="23">
        <v>16</v>
      </c>
      <c r="DW31" s="23">
        <v>17</v>
      </c>
      <c r="DX31" s="23">
        <v>17</v>
      </c>
      <c r="DY31" s="23">
        <v>28</v>
      </c>
      <c r="DZ31" s="23">
        <v>14</v>
      </c>
      <c r="EA31" s="23">
        <v>14</v>
      </c>
      <c r="EB31" s="23">
        <v>9</v>
      </c>
      <c r="EC31" s="23">
        <v>8</v>
      </c>
      <c r="ED31" s="23">
        <v>8</v>
      </c>
      <c r="EE31" s="23">
        <v>8</v>
      </c>
      <c r="EF31" s="23">
        <v>3</v>
      </c>
      <c r="EG31" s="23">
        <v>3</v>
      </c>
      <c r="EH31" s="23">
        <v>1</v>
      </c>
      <c r="EI31" s="23">
        <v>3</v>
      </c>
      <c r="EJ31" s="23">
        <v>3</v>
      </c>
      <c r="EK31" s="23">
        <v>5</v>
      </c>
      <c r="EL31" s="23">
        <v>6</v>
      </c>
      <c r="EM31" s="23">
        <v>6</v>
      </c>
      <c r="EN31" s="23">
        <v>6</v>
      </c>
      <c r="EO31" s="23">
        <v>4</v>
      </c>
      <c r="EP31" s="23">
        <v>4</v>
      </c>
      <c r="EQ31" s="23">
        <v>4</v>
      </c>
      <c r="ER31" s="23">
        <v>3</v>
      </c>
      <c r="ES31" s="23">
        <v>3</v>
      </c>
      <c r="ET31" s="110">
        <v>10</v>
      </c>
      <c r="EU31" s="110">
        <v>20</v>
      </c>
      <c r="EV31" s="110">
        <v>20</v>
      </c>
      <c r="EW31" s="23">
        <v>13</v>
      </c>
      <c r="EX31" s="23">
        <v>6</v>
      </c>
      <c r="EY31" s="23">
        <v>6</v>
      </c>
      <c r="EZ31" s="23"/>
      <c r="FA31" s="23"/>
      <c r="FB31" s="23"/>
      <c r="FC31" s="23">
        <v>8</v>
      </c>
      <c r="FD31" s="23">
        <v>3</v>
      </c>
      <c r="FE31" s="23">
        <v>3</v>
      </c>
      <c r="FF31" s="23"/>
      <c r="FG31" s="23"/>
      <c r="FH31" s="23"/>
      <c r="FI31" s="23">
        <v>16</v>
      </c>
      <c r="FJ31" s="23">
        <v>10</v>
      </c>
      <c r="FK31" s="23">
        <v>10</v>
      </c>
      <c r="FL31" s="23">
        <f>4-4</f>
        <v>0</v>
      </c>
      <c r="FM31" s="23">
        <f t="shared" ref="FM31:FN31" si="159">4-4</f>
        <v>0</v>
      </c>
      <c r="FN31" s="23">
        <f t="shared" si="159"/>
        <v>0</v>
      </c>
      <c r="FO31" s="35"/>
      <c r="FP31" s="35"/>
      <c r="FQ31" s="35"/>
      <c r="FR31" s="21" t="e">
        <f>#REF!*FL31</f>
        <v>#REF!</v>
      </c>
      <c r="FS31" s="21" t="e">
        <f>#REF!*FM31</f>
        <v>#REF!</v>
      </c>
      <c r="FT31" s="21" t="e">
        <f>#REF!*FN31</f>
        <v>#REF!</v>
      </c>
      <c r="FU31" s="35"/>
      <c r="FV31" s="35"/>
      <c r="FW31" s="35"/>
      <c r="FX31" s="21" t="e">
        <f>#REF!*#REF!</f>
        <v>#REF!</v>
      </c>
      <c r="FY31" s="21" t="e">
        <f>#REF!*#REF!</f>
        <v>#REF!</v>
      </c>
      <c r="FZ31" s="21" t="e">
        <f>#REF!*#REF!</f>
        <v>#REF!</v>
      </c>
      <c r="GA31" s="35"/>
      <c r="GB31" s="35"/>
      <c r="GC31" s="35"/>
      <c r="GD31" s="21" t="e">
        <f t="shared" si="153"/>
        <v>#REF!</v>
      </c>
      <c r="GE31" s="21" t="e">
        <f t="shared" si="153"/>
        <v>#REF!</v>
      </c>
      <c r="GF31" s="21" t="e">
        <f t="shared" si="153"/>
        <v>#REF!</v>
      </c>
      <c r="GG31" s="23">
        <v>10</v>
      </c>
      <c r="GH31" s="23">
        <v>7</v>
      </c>
      <c r="GI31" s="23">
        <v>7</v>
      </c>
      <c r="GJ31" s="23">
        <v>2</v>
      </c>
      <c r="GK31" s="23">
        <v>4</v>
      </c>
      <c r="GL31" s="23">
        <v>4</v>
      </c>
      <c r="GM31" s="23">
        <v>6</v>
      </c>
      <c r="GN31" s="23">
        <v>3</v>
      </c>
      <c r="GO31" s="23">
        <v>3</v>
      </c>
      <c r="GP31" s="23">
        <v>6</v>
      </c>
      <c r="GQ31" s="23">
        <v>1</v>
      </c>
      <c r="GR31" s="23">
        <v>1</v>
      </c>
      <c r="GS31" s="23">
        <v>6</v>
      </c>
      <c r="GT31" s="23">
        <v>13</v>
      </c>
      <c r="GU31" s="23">
        <v>13</v>
      </c>
      <c r="GV31" s="23">
        <v>6</v>
      </c>
      <c r="GW31" s="23">
        <v>4</v>
      </c>
      <c r="GX31" s="23">
        <v>4</v>
      </c>
      <c r="GY31" s="23">
        <v>5</v>
      </c>
      <c r="GZ31" s="23">
        <v>5</v>
      </c>
      <c r="HA31" s="23">
        <v>5</v>
      </c>
      <c r="HB31" s="23">
        <v>9</v>
      </c>
      <c r="HC31" s="23">
        <v>6</v>
      </c>
      <c r="HD31" s="23">
        <v>6</v>
      </c>
      <c r="HE31" s="23">
        <v>11</v>
      </c>
      <c r="HF31" s="23">
        <v>3</v>
      </c>
      <c r="HG31" s="23">
        <v>3</v>
      </c>
      <c r="HH31" s="23">
        <v>8</v>
      </c>
      <c r="HI31" s="23">
        <v>13</v>
      </c>
      <c r="HJ31" s="23">
        <v>13</v>
      </c>
      <c r="HK31" s="23">
        <v>3</v>
      </c>
      <c r="HL31" s="23">
        <v>7</v>
      </c>
      <c r="HM31" s="23">
        <v>7</v>
      </c>
      <c r="HN31" s="23">
        <v>13</v>
      </c>
      <c r="HO31" s="23">
        <v>19</v>
      </c>
      <c r="HP31" s="23">
        <v>19</v>
      </c>
      <c r="HQ31" s="23">
        <v>13</v>
      </c>
      <c r="HR31" s="23">
        <v>17</v>
      </c>
      <c r="HS31" s="23">
        <v>17</v>
      </c>
      <c r="HT31" s="23">
        <v>17</v>
      </c>
      <c r="HU31" s="23">
        <v>14</v>
      </c>
      <c r="HV31" s="23">
        <v>14</v>
      </c>
      <c r="HW31" s="23">
        <v>19</v>
      </c>
      <c r="HX31" s="23">
        <v>15</v>
      </c>
      <c r="HY31" s="23">
        <v>15</v>
      </c>
      <c r="HZ31" s="41">
        <f t="shared" si="154"/>
        <v>470</v>
      </c>
      <c r="IA31" s="41">
        <f t="shared" si="155"/>
        <v>408</v>
      </c>
      <c r="IB31" s="41">
        <f t="shared" si="156"/>
        <v>408</v>
      </c>
    </row>
    <row r="32" spans="1:236" ht="36">
      <c r="A32" s="8" t="s">
        <v>182</v>
      </c>
      <c r="B32" s="8" t="s">
        <v>89</v>
      </c>
      <c r="C32" s="23">
        <v>52</v>
      </c>
      <c r="D32" s="23">
        <v>44</v>
      </c>
      <c r="E32" s="23">
        <v>44</v>
      </c>
      <c r="F32" s="23">
        <v>44</v>
      </c>
      <c r="G32" s="23">
        <v>41</v>
      </c>
      <c r="H32" s="23">
        <v>41</v>
      </c>
      <c r="I32" s="23">
        <v>17</v>
      </c>
      <c r="J32" s="23"/>
      <c r="K32" s="23"/>
      <c r="L32" s="23">
        <v>49</v>
      </c>
      <c r="M32" s="23">
        <v>49</v>
      </c>
      <c r="N32" s="23">
        <v>49</v>
      </c>
      <c r="O32" s="23"/>
      <c r="P32" s="23"/>
      <c r="Q32" s="23"/>
      <c r="R32" s="23"/>
      <c r="S32" s="23"/>
      <c r="T32" s="23"/>
      <c r="U32" s="23"/>
      <c r="V32" s="23"/>
      <c r="W32" s="23"/>
      <c r="X32" s="23">
        <v>21</v>
      </c>
      <c r="Y32" s="23">
        <v>17</v>
      </c>
      <c r="Z32" s="23">
        <v>17</v>
      </c>
      <c r="AA32" s="23">
        <f>10-10</f>
        <v>0</v>
      </c>
      <c r="AB32" s="23">
        <f t="shared" ref="AB32:AC32" si="160">10-10</f>
        <v>0</v>
      </c>
      <c r="AC32" s="23">
        <f t="shared" si="160"/>
        <v>0</v>
      </c>
      <c r="AD32" s="35"/>
      <c r="AE32" s="35"/>
      <c r="AF32" s="35"/>
      <c r="AG32" s="21" t="e">
        <f>#REF!*AA32</f>
        <v>#REF!</v>
      </c>
      <c r="AH32" s="21" t="e">
        <f>#REF!*AB32</f>
        <v>#REF!</v>
      </c>
      <c r="AI32" s="21" t="e">
        <f>#REF!*AC32</f>
        <v>#REF!</v>
      </c>
      <c r="AJ32" s="35"/>
      <c r="AK32" s="35"/>
      <c r="AL32" s="35"/>
      <c r="AM32" s="21" t="e">
        <f>#REF!*#REF!</f>
        <v>#REF!</v>
      </c>
      <c r="AN32" s="21" t="e">
        <f>#REF!*#REF!</f>
        <v>#REF!</v>
      </c>
      <c r="AO32" s="21" t="e">
        <f>#REF!*#REF!</f>
        <v>#REF!</v>
      </c>
      <c r="AP32" s="35"/>
      <c r="AQ32" s="35"/>
      <c r="AR32" s="35"/>
      <c r="AS32" s="21" t="e">
        <f t="shared" si="151"/>
        <v>#REF!</v>
      </c>
      <c r="AT32" s="21" t="e">
        <f t="shared" si="151"/>
        <v>#REF!</v>
      </c>
      <c r="AU32" s="21" t="e">
        <f t="shared" si="151"/>
        <v>#REF!</v>
      </c>
      <c r="AV32" s="23"/>
      <c r="AW32" s="23"/>
      <c r="AX32" s="23"/>
      <c r="AY32" s="23">
        <v>39</v>
      </c>
      <c r="AZ32" s="23">
        <v>42</v>
      </c>
      <c r="BA32" s="23">
        <v>42</v>
      </c>
      <c r="BB32" s="23"/>
      <c r="BC32" s="23"/>
      <c r="BD32" s="23"/>
      <c r="BE32" s="23"/>
      <c r="BF32" s="23"/>
      <c r="BG32" s="23"/>
      <c r="BH32" s="23">
        <v>19</v>
      </c>
      <c r="BI32" s="23">
        <v>29</v>
      </c>
      <c r="BJ32" s="23">
        <v>29</v>
      </c>
      <c r="BK32" s="23">
        <v>32</v>
      </c>
      <c r="BL32" s="23">
        <v>34</v>
      </c>
      <c r="BM32" s="23">
        <v>34</v>
      </c>
      <c r="BN32" s="23">
        <v>21</v>
      </c>
      <c r="BO32" s="23">
        <v>22</v>
      </c>
      <c r="BP32" s="23">
        <v>22</v>
      </c>
      <c r="BQ32" s="23">
        <v>27</v>
      </c>
      <c r="BR32" s="23">
        <v>21</v>
      </c>
      <c r="BS32" s="23">
        <v>21</v>
      </c>
      <c r="BT32" s="23">
        <v>26</v>
      </c>
      <c r="BU32" s="23">
        <v>24</v>
      </c>
      <c r="BV32" s="23">
        <v>24</v>
      </c>
      <c r="BW32" s="23">
        <v>25</v>
      </c>
      <c r="BX32" s="23"/>
      <c r="BY32" s="23"/>
      <c r="BZ32" s="23"/>
      <c r="CA32" s="23"/>
      <c r="CB32" s="23"/>
      <c r="CC32" s="23">
        <v>36</v>
      </c>
      <c r="CD32" s="23">
        <v>47</v>
      </c>
      <c r="CE32" s="23">
        <v>47</v>
      </c>
      <c r="CF32" s="23">
        <v>41</v>
      </c>
      <c r="CG32" s="23">
        <v>17</v>
      </c>
      <c r="CH32" s="23">
        <v>17</v>
      </c>
      <c r="CI32" s="23">
        <v>66</v>
      </c>
      <c r="CJ32" s="23">
        <v>44</v>
      </c>
      <c r="CK32" s="23">
        <v>44</v>
      </c>
      <c r="CL32" s="23"/>
      <c r="CM32" s="23">
        <v>16</v>
      </c>
      <c r="CN32" s="23">
        <v>16</v>
      </c>
      <c r="CO32" s="23">
        <v>19</v>
      </c>
      <c r="CP32" s="23">
        <v>23</v>
      </c>
      <c r="CQ32" s="23">
        <v>23</v>
      </c>
      <c r="CR32" s="23">
        <v>32</v>
      </c>
      <c r="CS32" s="23">
        <v>40</v>
      </c>
      <c r="CT32" s="23">
        <v>40</v>
      </c>
      <c r="CU32" s="23">
        <v>34</v>
      </c>
      <c r="CV32" s="23">
        <v>59</v>
      </c>
      <c r="CW32" s="23">
        <v>59</v>
      </c>
      <c r="CX32" s="23">
        <f>22-22</f>
        <v>0</v>
      </c>
      <c r="CY32" s="23">
        <f t="shared" ref="CY32:CZ32" si="161">22-22</f>
        <v>0</v>
      </c>
      <c r="CZ32" s="23">
        <f t="shared" si="161"/>
        <v>0</v>
      </c>
      <c r="DA32" s="35"/>
      <c r="DB32" s="35"/>
      <c r="DC32" s="35"/>
      <c r="DD32" s="21" t="e">
        <f>#REF!*CX32</f>
        <v>#REF!</v>
      </c>
      <c r="DE32" s="21" t="e">
        <f>#REF!*CY32</f>
        <v>#REF!</v>
      </c>
      <c r="DF32" s="21" t="e">
        <f>#REF!*CZ32</f>
        <v>#REF!</v>
      </c>
      <c r="DG32" s="35"/>
      <c r="DH32" s="35"/>
      <c r="DI32" s="35"/>
      <c r="DJ32" s="21" t="e">
        <f>#REF!*#REF!</f>
        <v>#REF!</v>
      </c>
      <c r="DK32" s="21" t="e">
        <f>#REF!*#REF!</f>
        <v>#REF!</v>
      </c>
      <c r="DL32" s="21" t="e">
        <f>#REF!*#REF!</f>
        <v>#REF!</v>
      </c>
      <c r="DM32" s="35"/>
      <c r="DN32" s="35"/>
      <c r="DO32" s="35"/>
      <c r="DP32" s="21" t="e">
        <f t="shared" si="152"/>
        <v>#REF!</v>
      </c>
      <c r="DQ32" s="21" t="e">
        <f t="shared" si="152"/>
        <v>#REF!</v>
      </c>
      <c r="DR32" s="21" t="e">
        <f t="shared" si="152"/>
        <v>#REF!</v>
      </c>
      <c r="DS32" s="23">
        <v>29</v>
      </c>
      <c r="DT32" s="23">
        <v>24</v>
      </c>
      <c r="DU32" s="23">
        <v>24</v>
      </c>
      <c r="DV32" s="23">
        <v>36</v>
      </c>
      <c r="DW32" s="23">
        <v>37</v>
      </c>
      <c r="DX32" s="23">
        <v>37</v>
      </c>
      <c r="DY32" s="23">
        <v>60</v>
      </c>
      <c r="DZ32" s="23">
        <v>74</v>
      </c>
      <c r="EA32" s="23">
        <v>74</v>
      </c>
      <c r="EB32" s="23">
        <v>16</v>
      </c>
      <c r="EC32" s="23">
        <v>18</v>
      </c>
      <c r="ED32" s="23">
        <v>18</v>
      </c>
      <c r="EE32" s="23">
        <v>13</v>
      </c>
      <c r="EF32" s="23">
        <v>40</v>
      </c>
      <c r="EG32" s="23">
        <v>40</v>
      </c>
      <c r="EH32" s="23">
        <v>22</v>
      </c>
      <c r="EI32" s="23">
        <v>18</v>
      </c>
      <c r="EJ32" s="23">
        <v>18</v>
      </c>
      <c r="EK32" s="23">
        <v>27</v>
      </c>
      <c r="EL32" s="23">
        <v>20</v>
      </c>
      <c r="EM32" s="23">
        <v>20</v>
      </c>
      <c r="EN32" s="23">
        <v>10</v>
      </c>
      <c r="EO32" s="23">
        <v>11</v>
      </c>
      <c r="EP32" s="23">
        <v>11</v>
      </c>
      <c r="EQ32" s="23">
        <v>24</v>
      </c>
      <c r="ER32" s="23">
        <v>27</v>
      </c>
      <c r="ES32" s="23">
        <v>27</v>
      </c>
      <c r="ET32" s="110">
        <v>39</v>
      </c>
      <c r="EU32" s="110">
        <v>62</v>
      </c>
      <c r="EV32" s="110">
        <v>62</v>
      </c>
      <c r="EW32" s="23">
        <v>30</v>
      </c>
      <c r="EX32" s="23">
        <v>22</v>
      </c>
      <c r="EY32" s="23">
        <v>22</v>
      </c>
      <c r="EZ32" s="23"/>
      <c r="FA32" s="23"/>
      <c r="FB32" s="23"/>
      <c r="FC32" s="23">
        <v>13</v>
      </c>
      <c r="FD32" s="23">
        <v>17</v>
      </c>
      <c r="FE32" s="23">
        <v>17</v>
      </c>
      <c r="FF32" s="23"/>
      <c r="FG32" s="23"/>
      <c r="FH32" s="23"/>
      <c r="FI32" s="23">
        <v>32</v>
      </c>
      <c r="FJ32" s="23">
        <v>16</v>
      </c>
      <c r="FK32" s="23">
        <v>16</v>
      </c>
      <c r="FL32" s="23">
        <f>23-23</f>
        <v>0</v>
      </c>
      <c r="FM32" s="23">
        <f t="shared" ref="FM32:FN32" si="162">23-23</f>
        <v>0</v>
      </c>
      <c r="FN32" s="23">
        <f t="shared" si="162"/>
        <v>0</v>
      </c>
      <c r="FO32" s="35"/>
      <c r="FP32" s="35"/>
      <c r="FQ32" s="35"/>
      <c r="FR32" s="21" t="e">
        <f>#REF!*FL32</f>
        <v>#REF!</v>
      </c>
      <c r="FS32" s="21" t="e">
        <f>#REF!*FM32</f>
        <v>#REF!</v>
      </c>
      <c r="FT32" s="21" t="e">
        <f>#REF!*FN32</f>
        <v>#REF!</v>
      </c>
      <c r="FU32" s="35"/>
      <c r="FV32" s="35"/>
      <c r="FW32" s="35"/>
      <c r="FX32" s="21" t="e">
        <f>#REF!*#REF!</f>
        <v>#REF!</v>
      </c>
      <c r="FY32" s="21" t="e">
        <f>#REF!*#REF!</f>
        <v>#REF!</v>
      </c>
      <c r="FZ32" s="21" t="e">
        <f>#REF!*#REF!</f>
        <v>#REF!</v>
      </c>
      <c r="GA32" s="35"/>
      <c r="GB32" s="35"/>
      <c r="GC32" s="35"/>
      <c r="GD32" s="21" t="e">
        <f t="shared" si="153"/>
        <v>#REF!</v>
      </c>
      <c r="GE32" s="21" t="e">
        <f t="shared" si="153"/>
        <v>#REF!</v>
      </c>
      <c r="GF32" s="21" t="e">
        <f t="shared" si="153"/>
        <v>#REF!</v>
      </c>
      <c r="GG32" s="23">
        <v>24</v>
      </c>
      <c r="GH32" s="23">
        <v>28</v>
      </c>
      <c r="GI32" s="23">
        <v>28</v>
      </c>
      <c r="GJ32" s="23">
        <v>23</v>
      </c>
      <c r="GK32" s="23">
        <v>21</v>
      </c>
      <c r="GL32" s="23">
        <v>21</v>
      </c>
      <c r="GM32" s="23">
        <v>28</v>
      </c>
      <c r="GN32" s="23">
        <v>19</v>
      </c>
      <c r="GO32" s="23">
        <v>19</v>
      </c>
      <c r="GP32" s="23">
        <v>19</v>
      </c>
      <c r="GQ32" s="23">
        <v>17</v>
      </c>
      <c r="GR32" s="23">
        <v>17</v>
      </c>
      <c r="GS32" s="23">
        <v>19</v>
      </c>
      <c r="GT32" s="23">
        <v>14</v>
      </c>
      <c r="GU32" s="23">
        <v>14</v>
      </c>
      <c r="GV32" s="23">
        <v>15</v>
      </c>
      <c r="GW32" s="23">
        <v>7</v>
      </c>
      <c r="GX32" s="23">
        <v>7</v>
      </c>
      <c r="GY32" s="23">
        <v>20</v>
      </c>
      <c r="GZ32" s="23">
        <v>19</v>
      </c>
      <c r="HA32" s="23">
        <v>19</v>
      </c>
      <c r="HB32" s="23">
        <v>31</v>
      </c>
      <c r="HC32" s="23">
        <v>44</v>
      </c>
      <c r="HD32" s="23">
        <v>44</v>
      </c>
      <c r="HE32" s="23">
        <v>13</v>
      </c>
      <c r="HF32" s="23">
        <v>23</v>
      </c>
      <c r="HG32" s="23">
        <v>23</v>
      </c>
      <c r="HH32" s="23">
        <v>17</v>
      </c>
      <c r="HI32" s="23">
        <v>14</v>
      </c>
      <c r="HJ32" s="23">
        <v>14</v>
      </c>
      <c r="HK32" s="23">
        <v>6</v>
      </c>
      <c r="HL32" s="23">
        <v>14</v>
      </c>
      <c r="HM32" s="23">
        <v>14</v>
      </c>
      <c r="HN32" s="23">
        <v>44</v>
      </c>
      <c r="HO32" s="23">
        <v>36</v>
      </c>
      <c r="HP32" s="23">
        <v>36</v>
      </c>
      <c r="HQ32" s="23">
        <v>45</v>
      </c>
      <c r="HR32" s="23">
        <v>39</v>
      </c>
      <c r="HS32" s="23">
        <v>39</v>
      </c>
      <c r="HT32" s="23">
        <v>13</v>
      </c>
      <c r="HU32" s="23">
        <v>13</v>
      </c>
      <c r="HV32" s="23">
        <v>13</v>
      </c>
      <c r="HW32" s="23">
        <v>32</v>
      </c>
      <c r="HX32" s="23">
        <v>37</v>
      </c>
      <c r="HY32" s="23">
        <v>37</v>
      </c>
      <c r="HZ32" s="41">
        <f t="shared" si="154"/>
        <v>1300</v>
      </c>
      <c r="IA32" s="41">
        <f t="shared" si="155"/>
        <v>1300</v>
      </c>
      <c r="IB32" s="41">
        <f t="shared" si="156"/>
        <v>1300</v>
      </c>
    </row>
    <row r="33" spans="1:236" ht="36">
      <c r="A33" s="22" t="s">
        <v>183</v>
      </c>
      <c r="B33" s="22" t="s">
        <v>90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35"/>
      <c r="AE33" s="35"/>
      <c r="AF33" s="35"/>
      <c r="AG33" s="21" t="e">
        <f>#REF!*AA33</f>
        <v>#REF!</v>
      </c>
      <c r="AH33" s="21" t="e">
        <f>#REF!*AB33</f>
        <v>#REF!</v>
      </c>
      <c r="AI33" s="21" t="e">
        <f>#REF!*AC33</f>
        <v>#REF!</v>
      </c>
      <c r="AJ33" s="35"/>
      <c r="AK33" s="35"/>
      <c r="AL33" s="35"/>
      <c r="AM33" s="21" t="e">
        <f>#REF!*#REF!</f>
        <v>#REF!</v>
      </c>
      <c r="AN33" s="21" t="e">
        <f>#REF!*#REF!</f>
        <v>#REF!</v>
      </c>
      <c r="AO33" s="21" t="e">
        <f>#REF!*#REF!</f>
        <v>#REF!</v>
      </c>
      <c r="AP33" s="35"/>
      <c r="AQ33" s="35"/>
      <c r="AR33" s="35"/>
      <c r="AS33" s="21" t="e">
        <f t="shared" si="151"/>
        <v>#REF!</v>
      </c>
      <c r="AT33" s="21" t="e">
        <f t="shared" si="151"/>
        <v>#REF!</v>
      </c>
      <c r="AU33" s="21" t="e">
        <f t="shared" si="151"/>
        <v>#REF!</v>
      </c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>
        <v>19</v>
      </c>
      <c r="CV33" s="23">
        <v>26</v>
      </c>
      <c r="CW33" s="23">
        <v>26</v>
      </c>
      <c r="CX33" s="23"/>
      <c r="CY33" s="23"/>
      <c r="CZ33" s="23"/>
      <c r="DA33" s="35"/>
      <c r="DB33" s="35"/>
      <c r="DC33" s="35"/>
      <c r="DD33" s="21" t="e">
        <f>#REF!*CX33</f>
        <v>#REF!</v>
      </c>
      <c r="DE33" s="21" t="e">
        <f>#REF!*CY33</f>
        <v>#REF!</v>
      </c>
      <c r="DF33" s="21" t="e">
        <f>#REF!*CZ33</f>
        <v>#REF!</v>
      </c>
      <c r="DG33" s="35"/>
      <c r="DH33" s="35"/>
      <c r="DI33" s="35"/>
      <c r="DJ33" s="21" t="e">
        <f>#REF!*#REF!</f>
        <v>#REF!</v>
      </c>
      <c r="DK33" s="21" t="e">
        <f>#REF!*#REF!</f>
        <v>#REF!</v>
      </c>
      <c r="DL33" s="21" t="e">
        <f>#REF!*#REF!</f>
        <v>#REF!</v>
      </c>
      <c r="DM33" s="35"/>
      <c r="DN33" s="35"/>
      <c r="DO33" s="35"/>
      <c r="DP33" s="21" t="e">
        <f t="shared" si="152"/>
        <v>#REF!</v>
      </c>
      <c r="DQ33" s="21" t="e">
        <f t="shared" si="152"/>
        <v>#REF!</v>
      </c>
      <c r="DR33" s="21" t="e">
        <f t="shared" si="152"/>
        <v>#REF!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>
        <v>1</v>
      </c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110"/>
      <c r="EU33" s="110"/>
      <c r="EV33" s="110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35"/>
      <c r="FP33" s="35"/>
      <c r="FQ33" s="35"/>
      <c r="FR33" s="21" t="e">
        <f>#REF!*FL33</f>
        <v>#REF!</v>
      </c>
      <c r="FS33" s="21" t="e">
        <f>#REF!*FM33</f>
        <v>#REF!</v>
      </c>
      <c r="FT33" s="21" t="e">
        <f>#REF!*FN33</f>
        <v>#REF!</v>
      </c>
      <c r="FU33" s="35"/>
      <c r="FV33" s="35"/>
      <c r="FW33" s="35"/>
      <c r="FX33" s="21" t="e">
        <f>#REF!*#REF!</f>
        <v>#REF!</v>
      </c>
      <c r="FY33" s="21" t="e">
        <f>#REF!*#REF!</f>
        <v>#REF!</v>
      </c>
      <c r="FZ33" s="21" t="e">
        <f>#REF!*#REF!</f>
        <v>#REF!</v>
      </c>
      <c r="GA33" s="35"/>
      <c r="GB33" s="35"/>
      <c r="GC33" s="35"/>
      <c r="GD33" s="21" t="e">
        <f t="shared" si="153"/>
        <v>#REF!</v>
      </c>
      <c r="GE33" s="21" t="e">
        <f t="shared" si="153"/>
        <v>#REF!</v>
      </c>
      <c r="GF33" s="21" t="e">
        <f t="shared" si="153"/>
        <v>#REF!</v>
      </c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41">
        <f t="shared" si="154"/>
        <v>20</v>
      </c>
      <c r="IA33" s="41">
        <f t="shared" si="155"/>
        <v>26</v>
      </c>
      <c r="IB33" s="41">
        <f t="shared" si="156"/>
        <v>26</v>
      </c>
    </row>
    <row r="34" spans="1:236" ht="36">
      <c r="A34" s="22" t="s">
        <v>184</v>
      </c>
      <c r="B34" s="22" t="s">
        <v>91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v>4</v>
      </c>
      <c r="S34" s="23">
        <v>2</v>
      </c>
      <c r="T34" s="23">
        <v>2</v>
      </c>
      <c r="U34" s="109">
        <f>1-1</f>
        <v>0</v>
      </c>
      <c r="V34" s="109">
        <f t="shared" ref="V34:W34" si="163">1-1</f>
        <v>0</v>
      </c>
      <c r="W34" s="109">
        <f t="shared" si="163"/>
        <v>0</v>
      </c>
      <c r="X34" s="23"/>
      <c r="Y34" s="23"/>
      <c r="Z34" s="23"/>
      <c r="AA34" s="23"/>
      <c r="AB34" s="23"/>
      <c r="AC34" s="23"/>
      <c r="AD34" s="35"/>
      <c r="AE34" s="35"/>
      <c r="AF34" s="35"/>
      <c r="AG34" s="21" t="e">
        <f>#REF!*AA34</f>
        <v>#REF!</v>
      </c>
      <c r="AH34" s="21" t="e">
        <f>#REF!*AB34</f>
        <v>#REF!</v>
      </c>
      <c r="AI34" s="21" t="e">
        <f>#REF!*AC34</f>
        <v>#REF!</v>
      </c>
      <c r="AJ34" s="35"/>
      <c r="AK34" s="35"/>
      <c r="AL34" s="35"/>
      <c r="AM34" s="21" t="e">
        <f>#REF!*#REF!</f>
        <v>#REF!</v>
      </c>
      <c r="AN34" s="21" t="e">
        <f>#REF!*#REF!</f>
        <v>#REF!</v>
      </c>
      <c r="AO34" s="21" t="e">
        <f>#REF!*#REF!</f>
        <v>#REF!</v>
      </c>
      <c r="AP34" s="35"/>
      <c r="AQ34" s="35"/>
      <c r="AR34" s="35"/>
      <c r="AS34" s="21" t="e">
        <f t="shared" si="151"/>
        <v>#REF!</v>
      </c>
      <c r="AT34" s="21" t="e">
        <f t="shared" si="151"/>
        <v>#REF!</v>
      </c>
      <c r="AU34" s="21" t="e">
        <f t="shared" si="151"/>
        <v>#REF!</v>
      </c>
      <c r="AV34" s="23">
        <v>1</v>
      </c>
      <c r="AW34" s="23">
        <v>1</v>
      </c>
      <c r="AX34" s="23">
        <v>1</v>
      </c>
      <c r="AY34" s="23"/>
      <c r="AZ34" s="23"/>
      <c r="BA34" s="23"/>
      <c r="BB34" s="23"/>
      <c r="BC34" s="23"/>
      <c r="BD34" s="23"/>
      <c r="BE34" s="23"/>
      <c r="BF34" s="23"/>
      <c r="BG34" s="23"/>
      <c r="BH34" s="23">
        <v>1</v>
      </c>
      <c r="BI34" s="23"/>
      <c r="BJ34" s="23"/>
      <c r="BK34" s="23">
        <v>2</v>
      </c>
      <c r="BL34" s="23">
        <v>1</v>
      </c>
      <c r="BM34" s="23">
        <v>1</v>
      </c>
      <c r="BN34" s="23">
        <v>1</v>
      </c>
      <c r="BO34" s="23">
        <v>1</v>
      </c>
      <c r="BP34" s="23">
        <v>1</v>
      </c>
      <c r="BQ34" s="23"/>
      <c r="BR34" s="23"/>
      <c r="BS34" s="23"/>
      <c r="BT34" s="23">
        <v>1</v>
      </c>
      <c r="BU34" s="23">
        <v>1</v>
      </c>
      <c r="BV34" s="23">
        <v>1</v>
      </c>
      <c r="BW34" s="23"/>
      <c r="BX34" s="23"/>
      <c r="BY34" s="23"/>
      <c r="BZ34" s="23"/>
      <c r="CA34" s="23">
        <v>1</v>
      </c>
      <c r="CB34" s="23">
        <v>1</v>
      </c>
      <c r="CC34" s="23"/>
      <c r="CD34" s="23"/>
      <c r="CE34" s="23"/>
      <c r="CF34" s="23">
        <v>2</v>
      </c>
      <c r="CG34" s="23">
        <v>3</v>
      </c>
      <c r="CH34" s="23">
        <v>3</v>
      </c>
      <c r="CI34" s="23">
        <v>3</v>
      </c>
      <c r="CJ34" s="23">
        <v>4</v>
      </c>
      <c r="CK34" s="23">
        <v>4</v>
      </c>
      <c r="CL34" s="23">
        <v>1</v>
      </c>
      <c r="CM34" s="23">
        <v>2</v>
      </c>
      <c r="CN34" s="23">
        <v>2</v>
      </c>
      <c r="CO34" s="23"/>
      <c r="CP34" s="23"/>
      <c r="CQ34" s="23"/>
      <c r="CR34" s="23"/>
      <c r="CS34" s="23">
        <v>2</v>
      </c>
      <c r="CT34" s="23">
        <v>2</v>
      </c>
      <c r="CU34" s="23">
        <v>3</v>
      </c>
      <c r="CV34" s="23">
        <v>3</v>
      </c>
      <c r="CW34" s="23">
        <v>3</v>
      </c>
      <c r="CX34" s="23"/>
      <c r="CY34" s="23"/>
      <c r="CZ34" s="23"/>
      <c r="DA34" s="35"/>
      <c r="DB34" s="35"/>
      <c r="DC34" s="35"/>
      <c r="DD34" s="21" t="e">
        <f>#REF!*CX34</f>
        <v>#REF!</v>
      </c>
      <c r="DE34" s="21" t="e">
        <f>#REF!*CY34</f>
        <v>#REF!</v>
      </c>
      <c r="DF34" s="21" t="e">
        <f>#REF!*CZ34</f>
        <v>#REF!</v>
      </c>
      <c r="DG34" s="35"/>
      <c r="DH34" s="35"/>
      <c r="DI34" s="35"/>
      <c r="DJ34" s="21" t="e">
        <f>#REF!*#REF!</f>
        <v>#REF!</v>
      </c>
      <c r="DK34" s="21" t="e">
        <f>#REF!*#REF!</f>
        <v>#REF!</v>
      </c>
      <c r="DL34" s="21" t="e">
        <f>#REF!*#REF!</f>
        <v>#REF!</v>
      </c>
      <c r="DM34" s="35"/>
      <c r="DN34" s="35"/>
      <c r="DO34" s="35"/>
      <c r="DP34" s="21" t="e">
        <f t="shared" si="152"/>
        <v>#REF!</v>
      </c>
      <c r="DQ34" s="21" t="e">
        <f t="shared" si="152"/>
        <v>#REF!</v>
      </c>
      <c r="DR34" s="21" t="e">
        <f t="shared" si="152"/>
        <v>#REF!</v>
      </c>
      <c r="DS34" s="23"/>
      <c r="DT34" s="23">
        <v>1</v>
      </c>
      <c r="DU34" s="23">
        <v>1</v>
      </c>
      <c r="DV34" s="23">
        <v>2</v>
      </c>
      <c r="DW34" s="23">
        <v>3</v>
      </c>
      <c r="DX34" s="23">
        <v>3</v>
      </c>
      <c r="DY34" s="23">
        <v>1</v>
      </c>
      <c r="DZ34" s="23">
        <v>1</v>
      </c>
      <c r="EA34" s="23">
        <v>1</v>
      </c>
      <c r="EB34" s="23"/>
      <c r="EC34" s="23"/>
      <c r="ED34" s="23"/>
      <c r="EE34" s="23"/>
      <c r="EF34" s="23"/>
      <c r="EG34" s="23"/>
      <c r="EH34" s="23"/>
      <c r="EI34" s="23"/>
      <c r="EJ34" s="23"/>
      <c r="EK34" s="23">
        <v>1</v>
      </c>
      <c r="EL34" s="23"/>
      <c r="EM34" s="23"/>
      <c r="EN34" s="23">
        <v>1</v>
      </c>
      <c r="EO34" s="23">
        <v>1</v>
      </c>
      <c r="EP34" s="23">
        <v>1</v>
      </c>
      <c r="EQ34" s="23">
        <v>1</v>
      </c>
      <c r="ER34" s="23">
        <v>1</v>
      </c>
      <c r="ES34" s="23">
        <v>1</v>
      </c>
      <c r="ET34" s="109">
        <v>1</v>
      </c>
      <c r="EU34" s="109">
        <v>1</v>
      </c>
      <c r="EV34" s="109">
        <v>1</v>
      </c>
      <c r="EW34" s="23"/>
      <c r="EX34" s="23"/>
      <c r="EY34" s="23"/>
      <c r="EZ34" s="23"/>
      <c r="FA34" s="23"/>
      <c r="FB34" s="23"/>
      <c r="FC34" s="23">
        <v>3</v>
      </c>
      <c r="FD34" s="23">
        <v>3</v>
      </c>
      <c r="FE34" s="23">
        <v>3</v>
      </c>
      <c r="FF34" s="23"/>
      <c r="FG34" s="23"/>
      <c r="FH34" s="23"/>
      <c r="FI34" s="23">
        <v>1</v>
      </c>
      <c r="FJ34" s="23"/>
      <c r="FK34" s="23"/>
      <c r="FL34" s="23"/>
      <c r="FM34" s="23"/>
      <c r="FN34" s="23"/>
      <c r="FO34" s="35"/>
      <c r="FP34" s="35"/>
      <c r="FQ34" s="35"/>
      <c r="FR34" s="21" t="e">
        <f>#REF!*FL34</f>
        <v>#REF!</v>
      </c>
      <c r="FS34" s="21" t="e">
        <f>#REF!*FM34</f>
        <v>#REF!</v>
      </c>
      <c r="FT34" s="21" t="e">
        <f>#REF!*FN34</f>
        <v>#REF!</v>
      </c>
      <c r="FU34" s="35"/>
      <c r="FV34" s="35"/>
      <c r="FW34" s="35"/>
      <c r="FX34" s="21" t="e">
        <f>#REF!*#REF!</f>
        <v>#REF!</v>
      </c>
      <c r="FY34" s="21" t="e">
        <f>#REF!*#REF!</f>
        <v>#REF!</v>
      </c>
      <c r="FZ34" s="21" t="e">
        <f>#REF!*#REF!</f>
        <v>#REF!</v>
      </c>
      <c r="GA34" s="35"/>
      <c r="GB34" s="35"/>
      <c r="GC34" s="35"/>
      <c r="GD34" s="21" t="e">
        <f t="shared" si="153"/>
        <v>#REF!</v>
      </c>
      <c r="GE34" s="21" t="e">
        <f t="shared" si="153"/>
        <v>#REF!</v>
      </c>
      <c r="GF34" s="21" t="e">
        <f t="shared" si="153"/>
        <v>#REF!</v>
      </c>
      <c r="GG34" s="23">
        <v>1</v>
      </c>
      <c r="GH34" s="23"/>
      <c r="GI34" s="23"/>
      <c r="GJ34" s="23"/>
      <c r="GK34" s="23"/>
      <c r="GL34" s="23"/>
      <c r="GM34" s="23">
        <v>1</v>
      </c>
      <c r="GN34" s="23"/>
      <c r="GO34" s="23"/>
      <c r="GP34" s="23"/>
      <c r="GQ34" s="23"/>
      <c r="GR34" s="23"/>
      <c r="GS34" s="23">
        <v>2</v>
      </c>
      <c r="GT34" s="23">
        <v>2</v>
      </c>
      <c r="GU34" s="23">
        <v>2</v>
      </c>
      <c r="GV34" s="23"/>
      <c r="GW34" s="23"/>
      <c r="GX34" s="23"/>
      <c r="GY34" s="23">
        <v>2</v>
      </c>
      <c r="GZ34" s="23">
        <v>3</v>
      </c>
      <c r="HA34" s="23">
        <v>3</v>
      </c>
      <c r="HB34" s="23"/>
      <c r="HC34" s="23"/>
      <c r="HD34" s="23"/>
      <c r="HE34" s="23">
        <v>1</v>
      </c>
      <c r="HF34" s="23">
        <v>1</v>
      </c>
      <c r="HG34" s="23">
        <v>1</v>
      </c>
      <c r="HH34" s="23"/>
      <c r="HI34" s="23"/>
      <c r="HJ34" s="23"/>
      <c r="HK34" s="23"/>
      <c r="HL34" s="23">
        <v>1</v>
      </c>
      <c r="HM34" s="23">
        <v>1</v>
      </c>
      <c r="HN34" s="23">
        <v>5</v>
      </c>
      <c r="HO34" s="23">
        <v>2</v>
      </c>
      <c r="HP34" s="23">
        <v>2</v>
      </c>
      <c r="HQ34" s="23">
        <v>1</v>
      </c>
      <c r="HR34" s="23"/>
      <c r="HS34" s="23"/>
      <c r="HT34" s="23">
        <v>1</v>
      </c>
      <c r="HU34" s="23">
        <v>2</v>
      </c>
      <c r="HV34" s="23">
        <v>2</v>
      </c>
      <c r="HW34" s="23">
        <v>1</v>
      </c>
      <c r="HX34" s="23"/>
      <c r="HY34" s="23"/>
      <c r="HZ34" s="41">
        <f t="shared" si="154"/>
        <v>46</v>
      </c>
      <c r="IA34" s="41">
        <f t="shared" si="155"/>
        <v>43</v>
      </c>
      <c r="IB34" s="41">
        <f t="shared" si="156"/>
        <v>43</v>
      </c>
    </row>
    <row r="35" spans="1:236" ht="24">
      <c r="A35" s="22" t="s">
        <v>185</v>
      </c>
      <c r="B35" s="22" t="s">
        <v>92</v>
      </c>
      <c r="C35" s="23">
        <v>3</v>
      </c>
      <c r="D35" s="23">
        <v>1</v>
      </c>
      <c r="E35" s="23">
        <v>1</v>
      </c>
      <c r="F35" s="23">
        <v>8</v>
      </c>
      <c r="G35" s="23">
        <v>7</v>
      </c>
      <c r="H35" s="23">
        <v>7</v>
      </c>
      <c r="I35" s="23">
        <v>1</v>
      </c>
      <c r="J35" s="23">
        <v>1</v>
      </c>
      <c r="K35" s="23">
        <v>1</v>
      </c>
      <c r="L35" s="23"/>
      <c r="M35" s="23"/>
      <c r="N35" s="23"/>
      <c r="O35" s="23"/>
      <c r="P35" s="23"/>
      <c r="Q35" s="23"/>
      <c r="R35" s="23"/>
      <c r="S35" s="23"/>
      <c r="T35" s="23"/>
      <c r="U35" s="109">
        <f>1-1</f>
        <v>0</v>
      </c>
      <c r="V35" s="109">
        <f>2-2</f>
        <v>0</v>
      </c>
      <c r="W35" s="109">
        <f>2-2</f>
        <v>0</v>
      </c>
      <c r="X35" s="23"/>
      <c r="Y35" s="23">
        <v>1</v>
      </c>
      <c r="Z35" s="23">
        <v>1</v>
      </c>
      <c r="AA35" s="23">
        <f>1-1</f>
        <v>0</v>
      </c>
      <c r="AB35" s="23">
        <f t="shared" ref="AB35:AC35" si="164">1-1</f>
        <v>0</v>
      </c>
      <c r="AC35" s="23">
        <f t="shared" si="164"/>
        <v>0</v>
      </c>
      <c r="AD35" s="35"/>
      <c r="AE35" s="35"/>
      <c r="AF35" s="35"/>
      <c r="AG35" s="21" t="e">
        <f>#REF!*AA35</f>
        <v>#REF!</v>
      </c>
      <c r="AH35" s="21" t="e">
        <f>#REF!*AB35</f>
        <v>#REF!</v>
      </c>
      <c r="AI35" s="21" t="e">
        <f>#REF!*AC35</f>
        <v>#REF!</v>
      </c>
      <c r="AJ35" s="35"/>
      <c r="AK35" s="35"/>
      <c r="AL35" s="35"/>
      <c r="AM35" s="21" t="e">
        <f>#REF!*#REF!</f>
        <v>#REF!</v>
      </c>
      <c r="AN35" s="21" t="e">
        <f>#REF!*#REF!</f>
        <v>#REF!</v>
      </c>
      <c r="AO35" s="21" t="e">
        <f>#REF!*#REF!</f>
        <v>#REF!</v>
      </c>
      <c r="AP35" s="35"/>
      <c r="AQ35" s="35"/>
      <c r="AR35" s="35"/>
      <c r="AS35" s="21" t="e">
        <f t="shared" si="151"/>
        <v>#REF!</v>
      </c>
      <c r="AT35" s="21" t="e">
        <f t="shared" si="151"/>
        <v>#REF!</v>
      </c>
      <c r="AU35" s="21" t="e">
        <f t="shared" si="151"/>
        <v>#REF!</v>
      </c>
      <c r="AV35" s="23">
        <v>2</v>
      </c>
      <c r="AW35" s="23">
        <v>2</v>
      </c>
      <c r="AX35" s="23">
        <v>2</v>
      </c>
      <c r="AY35" s="23">
        <v>3</v>
      </c>
      <c r="AZ35" s="23">
        <v>2</v>
      </c>
      <c r="BA35" s="23">
        <v>2</v>
      </c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>
        <v>1</v>
      </c>
      <c r="BM35" s="23">
        <v>1</v>
      </c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>
        <v>3</v>
      </c>
      <c r="CA35" s="23">
        <v>4</v>
      </c>
      <c r="CB35" s="23">
        <v>4</v>
      </c>
      <c r="CC35" s="23">
        <v>1</v>
      </c>
      <c r="CD35" s="23">
        <v>1</v>
      </c>
      <c r="CE35" s="23">
        <v>1</v>
      </c>
      <c r="CF35" s="23"/>
      <c r="CG35" s="23"/>
      <c r="CH35" s="23"/>
      <c r="CI35" s="23">
        <v>1</v>
      </c>
      <c r="CJ35" s="23">
        <v>2</v>
      </c>
      <c r="CK35" s="23">
        <v>2</v>
      </c>
      <c r="CL35" s="23">
        <v>10</v>
      </c>
      <c r="CM35" s="23">
        <v>7</v>
      </c>
      <c r="CN35" s="23">
        <v>7</v>
      </c>
      <c r="CO35" s="23">
        <v>1</v>
      </c>
      <c r="CP35" s="23"/>
      <c r="CQ35" s="23"/>
      <c r="CR35" s="23"/>
      <c r="CS35" s="23"/>
      <c r="CT35" s="23"/>
      <c r="CU35" s="23">
        <v>3</v>
      </c>
      <c r="CV35" s="23">
        <v>4</v>
      </c>
      <c r="CW35" s="23">
        <v>4</v>
      </c>
      <c r="CX35" s="23"/>
      <c r="CY35" s="23"/>
      <c r="CZ35" s="23"/>
      <c r="DA35" s="35"/>
      <c r="DB35" s="35"/>
      <c r="DC35" s="35"/>
      <c r="DD35" s="21" t="e">
        <f>#REF!*CX35</f>
        <v>#REF!</v>
      </c>
      <c r="DE35" s="21" t="e">
        <f>#REF!*CY35</f>
        <v>#REF!</v>
      </c>
      <c r="DF35" s="21" t="e">
        <f>#REF!*CZ35</f>
        <v>#REF!</v>
      </c>
      <c r="DG35" s="35"/>
      <c r="DH35" s="35"/>
      <c r="DI35" s="35"/>
      <c r="DJ35" s="21" t="e">
        <f>#REF!*#REF!</f>
        <v>#REF!</v>
      </c>
      <c r="DK35" s="21" t="e">
        <f>#REF!*#REF!</f>
        <v>#REF!</v>
      </c>
      <c r="DL35" s="21" t="e">
        <f>#REF!*#REF!</f>
        <v>#REF!</v>
      </c>
      <c r="DM35" s="35"/>
      <c r="DN35" s="35"/>
      <c r="DO35" s="35"/>
      <c r="DP35" s="21" t="e">
        <f t="shared" si="152"/>
        <v>#REF!</v>
      </c>
      <c r="DQ35" s="21" t="e">
        <f t="shared" si="152"/>
        <v>#REF!</v>
      </c>
      <c r="DR35" s="21" t="e">
        <f t="shared" si="152"/>
        <v>#REF!</v>
      </c>
      <c r="DS35" s="23"/>
      <c r="DT35" s="23"/>
      <c r="DU35" s="23"/>
      <c r="DV35" s="23"/>
      <c r="DW35" s="23"/>
      <c r="DX35" s="23"/>
      <c r="DY35" s="23">
        <v>1</v>
      </c>
      <c r="DZ35" s="23">
        <v>1</v>
      </c>
      <c r="EA35" s="23">
        <v>1</v>
      </c>
      <c r="EB35" s="23">
        <v>1</v>
      </c>
      <c r="EC35" s="23"/>
      <c r="ED35" s="23"/>
      <c r="EE35" s="23"/>
      <c r="EF35" s="23"/>
      <c r="EG35" s="23"/>
      <c r="EH35" s="23">
        <v>1</v>
      </c>
      <c r="EI35" s="23">
        <v>1</v>
      </c>
      <c r="EJ35" s="23">
        <v>1</v>
      </c>
      <c r="EK35" s="23">
        <v>4</v>
      </c>
      <c r="EL35" s="23">
        <v>6</v>
      </c>
      <c r="EM35" s="23">
        <v>6</v>
      </c>
      <c r="EN35" s="23">
        <v>4</v>
      </c>
      <c r="EO35" s="23">
        <v>3</v>
      </c>
      <c r="EP35" s="23">
        <v>3</v>
      </c>
      <c r="EQ35" s="23">
        <v>2</v>
      </c>
      <c r="ER35" s="23">
        <v>2</v>
      </c>
      <c r="ES35" s="23">
        <v>2</v>
      </c>
      <c r="ET35" s="109">
        <v>1</v>
      </c>
      <c r="EU35" s="109">
        <v>2</v>
      </c>
      <c r="EV35" s="109">
        <v>2</v>
      </c>
      <c r="EW35" s="23">
        <v>27</v>
      </c>
      <c r="EX35" s="23">
        <v>23</v>
      </c>
      <c r="EY35" s="23">
        <v>23</v>
      </c>
      <c r="EZ35" s="23"/>
      <c r="FA35" s="23"/>
      <c r="FB35" s="23"/>
      <c r="FC35" s="23"/>
      <c r="FD35" s="23"/>
      <c r="FE35" s="23"/>
      <c r="FF35" s="23"/>
      <c r="FG35" s="23"/>
      <c r="FH35" s="23"/>
      <c r="FI35" s="23">
        <v>2</v>
      </c>
      <c r="FJ35" s="23">
        <v>1</v>
      </c>
      <c r="FK35" s="23">
        <v>1</v>
      </c>
      <c r="FL35" s="23"/>
      <c r="FM35" s="23"/>
      <c r="FN35" s="23"/>
      <c r="FO35" s="35"/>
      <c r="FP35" s="35"/>
      <c r="FQ35" s="35"/>
      <c r="FR35" s="21" t="e">
        <f>#REF!*FL35</f>
        <v>#REF!</v>
      </c>
      <c r="FS35" s="21" t="e">
        <f>#REF!*FM35</f>
        <v>#REF!</v>
      </c>
      <c r="FT35" s="21" t="e">
        <f>#REF!*FN35</f>
        <v>#REF!</v>
      </c>
      <c r="FU35" s="35"/>
      <c r="FV35" s="35"/>
      <c r="FW35" s="35"/>
      <c r="FX35" s="21" t="e">
        <f>#REF!*#REF!</f>
        <v>#REF!</v>
      </c>
      <c r="FY35" s="21" t="e">
        <f>#REF!*#REF!</f>
        <v>#REF!</v>
      </c>
      <c r="FZ35" s="21" t="e">
        <f>#REF!*#REF!</f>
        <v>#REF!</v>
      </c>
      <c r="GA35" s="35"/>
      <c r="GB35" s="35"/>
      <c r="GC35" s="35"/>
      <c r="GD35" s="21" t="e">
        <f t="shared" si="153"/>
        <v>#REF!</v>
      </c>
      <c r="GE35" s="21" t="e">
        <f t="shared" si="153"/>
        <v>#REF!</v>
      </c>
      <c r="GF35" s="21" t="e">
        <f t="shared" si="153"/>
        <v>#REF!</v>
      </c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>
        <v>1</v>
      </c>
      <c r="GT35" s="23">
        <v>1</v>
      </c>
      <c r="GU35" s="23">
        <v>1</v>
      </c>
      <c r="GV35" s="23"/>
      <c r="GW35" s="23"/>
      <c r="GX35" s="23"/>
      <c r="GY35" s="23">
        <v>6</v>
      </c>
      <c r="GZ35" s="23">
        <v>6</v>
      </c>
      <c r="HA35" s="23">
        <v>6</v>
      </c>
      <c r="HB35" s="23">
        <v>1</v>
      </c>
      <c r="HC35" s="23"/>
      <c r="HD35" s="23"/>
      <c r="HE35" s="23">
        <v>2</v>
      </c>
      <c r="HF35" s="23"/>
      <c r="HG35" s="23"/>
      <c r="HH35" s="23">
        <v>3</v>
      </c>
      <c r="HI35" s="23">
        <v>3</v>
      </c>
      <c r="HJ35" s="23">
        <v>3</v>
      </c>
      <c r="HK35" s="23">
        <v>1</v>
      </c>
      <c r="HL35" s="23">
        <v>1</v>
      </c>
      <c r="HM35" s="23">
        <v>1</v>
      </c>
      <c r="HN35" s="23">
        <v>1</v>
      </c>
      <c r="HO35" s="23"/>
      <c r="HP35" s="23"/>
      <c r="HQ35" s="23"/>
      <c r="HR35" s="23">
        <v>1</v>
      </c>
      <c r="HS35" s="23">
        <v>1</v>
      </c>
      <c r="HT35" s="23">
        <v>2</v>
      </c>
      <c r="HU35" s="23"/>
      <c r="HV35" s="23"/>
      <c r="HW35" s="23"/>
      <c r="HX35" s="23"/>
      <c r="HY35" s="23"/>
      <c r="HZ35" s="41">
        <f t="shared" si="154"/>
        <v>96</v>
      </c>
      <c r="IA35" s="41">
        <f t="shared" si="155"/>
        <v>84</v>
      </c>
      <c r="IB35" s="41">
        <f t="shared" si="156"/>
        <v>84</v>
      </c>
    </row>
    <row r="36" spans="1:236" ht="36">
      <c r="A36" s="22" t="s">
        <v>216</v>
      </c>
      <c r="B36" s="22" t="s">
        <v>93</v>
      </c>
      <c r="C36" s="23">
        <v>26</v>
      </c>
      <c r="D36" s="23">
        <v>22</v>
      </c>
      <c r="E36" s="23">
        <v>22</v>
      </c>
      <c r="F36" s="23">
        <v>124</v>
      </c>
      <c r="G36" s="23">
        <v>80</v>
      </c>
      <c r="H36" s="23">
        <v>80</v>
      </c>
      <c r="I36" s="23">
        <v>49</v>
      </c>
      <c r="J36" s="23">
        <v>50</v>
      </c>
      <c r="K36" s="23">
        <v>50</v>
      </c>
      <c r="L36" s="23"/>
      <c r="M36" s="23"/>
      <c r="N36" s="23"/>
      <c r="O36" s="23">
        <v>28</v>
      </c>
      <c r="P36" s="23">
        <v>22</v>
      </c>
      <c r="Q36" s="23">
        <v>22</v>
      </c>
      <c r="R36" s="23">
        <v>13</v>
      </c>
      <c r="S36" s="23">
        <v>13</v>
      </c>
      <c r="T36" s="23">
        <v>13</v>
      </c>
      <c r="U36" s="109">
        <f>48-48</f>
        <v>0</v>
      </c>
      <c r="V36" s="109">
        <f>2-2</f>
        <v>0</v>
      </c>
      <c r="W36" s="109">
        <f>2-2</f>
        <v>0</v>
      </c>
      <c r="X36" s="23">
        <v>43</v>
      </c>
      <c r="Y36" s="23">
        <v>38</v>
      </c>
      <c r="Z36" s="23">
        <v>38</v>
      </c>
      <c r="AA36" s="23">
        <f>34-34</f>
        <v>0</v>
      </c>
      <c r="AB36" s="23">
        <f t="shared" ref="AB36:AC36" si="165">34-34</f>
        <v>0</v>
      </c>
      <c r="AC36" s="23">
        <f t="shared" si="165"/>
        <v>0</v>
      </c>
      <c r="AD36" s="35"/>
      <c r="AE36" s="35"/>
      <c r="AF36" s="35"/>
      <c r="AG36" s="21" t="e">
        <f>#REF!*AA36</f>
        <v>#REF!</v>
      </c>
      <c r="AH36" s="21" t="e">
        <f>#REF!*AB36</f>
        <v>#REF!</v>
      </c>
      <c r="AI36" s="21" t="e">
        <f>#REF!*AC36</f>
        <v>#REF!</v>
      </c>
      <c r="AJ36" s="35"/>
      <c r="AK36" s="35"/>
      <c r="AL36" s="35"/>
      <c r="AM36" s="21" t="e">
        <f>#REF!*#REF!</f>
        <v>#REF!</v>
      </c>
      <c r="AN36" s="21" t="e">
        <f>#REF!*#REF!</f>
        <v>#REF!</v>
      </c>
      <c r="AO36" s="21" t="e">
        <f>#REF!*#REF!</f>
        <v>#REF!</v>
      </c>
      <c r="AP36" s="35"/>
      <c r="AQ36" s="35"/>
      <c r="AR36" s="35"/>
      <c r="AS36" s="21" t="e">
        <f t="shared" si="151"/>
        <v>#REF!</v>
      </c>
      <c r="AT36" s="21" t="e">
        <f t="shared" si="151"/>
        <v>#REF!</v>
      </c>
      <c r="AU36" s="21" t="e">
        <f t="shared" si="151"/>
        <v>#REF!</v>
      </c>
      <c r="AV36" s="23">
        <v>35</v>
      </c>
      <c r="AW36" s="23">
        <v>26</v>
      </c>
      <c r="AX36" s="23">
        <v>26</v>
      </c>
      <c r="AY36" s="23">
        <v>67</v>
      </c>
      <c r="AZ36" s="23">
        <v>63</v>
      </c>
      <c r="BA36" s="23">
        <v>63</v>
      </c>
      <c r="BB36" s="23">
        <v>39</v>
      </c>
      <c r="BC36" s="23">
        <v>31</v>
      </c>
      <c r="BD36" s="23">
        <v>31</v>
      </c>
      <c r="BE36" s="23">
        <v>50</v>
      </c>
      <c r="BF36" s="23">
        <v>12</v>
      </c>
      <c r="BG36" s="23">
        <v>12</v>
      </c>
      <c r="BH36" s="23">
        <v>36</v>
      </c>
      <c r="BI36" s="23">
        <v>37</v>
      </c>
      <c r="BJ36" s="23">
        <v>37</v>
      </c>
      <c r="BK36" s="23">
        <v>62</v>
      </c>
      <c r="BL36" s="23">
        <v>55</v>
      </c>
      <c r="BM36" s="23">
        <v>55</v>
      </c>
      <c r="BN36" s="23">
        <v>18</v>
      </c>
      <c r="BO36" s="23">
        <v>21</v>
      </c>
      <c r="BP36" s="23">
        <v>21</v>
      </c>
      <c r="BQ36" s="23">
        <v>28</v>
      </c>
      <c r="BR36" s="23">
        <v>37</v>
      </c>
      <c r="BS36" s="23">
        <v>37</v>
      </c>
      <c r="BT36" s="23">
        <v>57</v>
      </c>
      <c r="BU36" s="23">
        <v>46</v>
      </c>
      <c r="BV36" s="23">
        <v>46</v>
      </c>
      <c r="BW36" s="23">
        <v>29</v>
      </c>
      <c r="BX36" s="23">
        <v>30</v>
      </c>
      <c r="BY36" s="23">
        <v>30</v>
      </c>
      <c r="BZ36" s="23">
        <v>93</v>
      </c>
      <c r="CA36" s="23">
        <v>19</v>
      </c>
      <c r="CB36" s="23">
        <v>19</v>
      </c>
      <c r="CC36" s="23">
        <v>27</v>
      </c>
      <c r="CD36" s="23">
        <v>25</v>
      </c>
      <c r="CE36" s="23">
        <v>25</v>
      </c>
      <c r="CF36" s="23">
        <v>55</v>
      </c>
      <c r="CG36" s="23">
        <v>53</v>
      </c>
      <c r="CH36" s="23">
        <v>53</v>
      </c>
      <c r="CI36" s="23">
        <v>93</v>
      </c>
      <c r="CJ36" s="23">
        <v>86</v>
      </c>
      <c r="CK36" s="23">
        <v>86</v>
      </c>
      <c r="CL36" s="23">
        <v>60</v>
      </c>
      <c r="CM36" s="23">
        <v>22</v>
      </c>
      <c r="CN36" s="23">
        <v>22</v>
      </c>
      <c r="CO36" s="23">
        <v>15</v>
      </c>
      <c r="CP36" s="23">
        <v>22</v>
      </c>
      <c r="CQ36" s="23">
        <v>22</v>
      </c>
      <c r="CR36" s="23">
        <v>54</v>
      </c>
      <c r="CS36" s="23">
        <v>49</v>
      </c>
      <c r="CT36" s="23">
        <v>49</v>
      </c>
      <c r="CU36" s="23">
        <v>84</v>
      </c>
      <c r="CV36" s="23">
        <v>49</v>
      </c>
      <c r="CW36" s="23">
        <v>49</v>
      </c>
      <c r="CX36" s="23">
        <f>25-25</f>
        <v>0</v>
      </c>
      <c r="CY36" s="23">
        <f t="shared" ref="CY36:CZ36" si="166">25-25</f>
        <v>0</v>
      </c>
      <c r="CZ36" s="23">
        <f t="shared" si="166"/>
        <v>0</v>
      </c>
      <c r="DA36" s="35"/>
      <c r="DB36" s="35"/>
      <c r="DC36" s="35"/>
      <c r="DD36" s="21" t="e">
        <f>#REF!*CX36</f>
        <v>#REF!</v>
      </c>
      <c r="DE36" s="21" t="e">
        <f>#REF!*CY36</f>
        <v>#REF!</v>
      </c>
      <c r="DF36" s="21" t="e">
        <f>#REF!*CZ36</f>
        <v>#REF!</v>
      </c>
      <c r="DG36" s="35"/>
      <c r="DH36" s="35"/>
      <c r="DI36" s="35"/>
      <c r="DJ36" s="21" t="e">
        <f>#REF!*#REF!</f>
        <v>#REF!</v>
      </c>
      <c r="DK36" s="21" t="e">
        <f>#REF!*#REF!</f>
        <v>#REF!</v>
      </c>
      <c r="DL36" s="21" t="e">
        <f>#REF!*#REF!</f>
        <v>#REF!</v>
      </c>
      <c r="DM36" s="35"/>
      <c r="DN36" s="35"/>
      <c r="DO36" s="35"/>
      <c r="DP36" s="21" t="e">
        <f t="shared" si="152"/>
        <v>#REF!</v>
      </c>
      <c r="DQ36" s="21" t="e">
        <f t="shared" si="152"/>
        <v>#REF!</v>
      </c>
      <c r="DR36" s="21" t="e">
        <f t="shared" si="152"/>
        <v>#REF!</v>
      </c>
      <c r="DS36" s="23">
        <v>38</v>
      </c>
      <c r="DT36" s="23">
        <v>32</v>
      </c>
      <c r="DU36" s="23">
        <v>32</v>
      </c>
      <c r="DV36" s="23">
        <v>94</v>
      </c>
      <c r="DW36" s="23">
        <v>76</v>
      </c>
      <c r="DX36" s="23">
        <v>76</v>
      </c>
      <c r="DY36" s="23">
        <v>73</v>
      </c>
      <c r="DZ36" s="23">
        <v>48</v>
      </c>
      <c r="EA36" s="23">
        <v>48</v>
      </c>
      <c r="EB36" s="23">
        <v>52</v>
      </c>
      <c r="EC36" s="23">
        <v>50</v>
      </c>
      <c r="ED36" s="23">
        <v>50</v>
      </c>
      <c r="EE36" s="23">
        <v>18</v>
      </c>
      <c r="EF36" s="23">
        <v>26</v>
      </c>
      <c r="EG36" s="23">
        <v>26</v>
      </c>
      <c r="EH36" s="23">
        <v>18</v>
      </c>
      <c r="EI36" s="23">
        <v>17</v>
      </c>
      <c r="EJ36" s="23">
        <v>17</v>
      </c>
      <c r="EK36" s="23">
        <v>38</v>
      </c>
      <c r="EL36" s="23">
        <v>53</v>
      </c>
      <c r="EM36" s="23">
        <v>53</v>
      </c>
      <c r="EN36" s="23">
        <v>66</v>
      </c>
      <c r="EO36" s="23">
        <v>16</v>
      </c>
      <c r="EP36" s="23">
        <v>16</v>
      </c>
      <c r="EQ36" s="23">
        <v>33</v>
      </c>
      <c r="ER36" s="23">
        <v>31</v>
      </c>
      <c r="ES36" s="23">
        <v>31</v>
      </c>
      <c r="ET36" s="109">
        <f>101+48</f>
        <v>149</v>
      </c>
      <c r="EU36" s="109">
        <f>71+2</f>
        <v>73</v>
      </c>
      <c r="EV36" s="109">
        <f>71+2</f>
        <v>73</v>
      </c>
      <c r="EW36" s="23">
        <v>26</v>
      </c>
      <c r="EX36" s="23">
        <v>24</v>
      </c>
      <c r="EY36" s="23">
        <v>24</v>
      </c>
      <c r="EZ36" s="23">
        <v>33</v>
      </c>
      <c r="FA36" s="23">
        <v>24</v>
      </c>
      <c r="FB36" s="23">
        <v>24</v>
      </c>
      <c r="FC36" s="23">
        <v>37</v>
      </c>
      <c r="FD36" s="23">
        <v>44</v>
      </c>
      <c r="FE36" s="23">
        <v>44</v>
      </c>
      <c r="FF36" s="23">
        <v>13</v>
      </c>
      <c r="FG36" s="23">
        <v>18</v>
      </c>
      <c r="FH36" s="23">
        <v>18</v>
      </c>
      <c r="FI36" s="23">
        <v>18</v>
      </c>
      <c r="FJ36" s="23">
        <v>28</v>
      </c>
      <c r="FK36" s="23">
        <v>28</v>
      </c>
      <c r="FL36" s="23">
        <f>19-19</f>
        <v>0</v>
      </c>
      <c r="FM36" s="23">
        <f t="shared" ref="FM36:FN36" si="167">19-19</f>
        <v>0</v>
      </c>
      <c r="FN36" s="23">
        <f t="shared" si="167"/>
        <v>0</v>
      </c>
      <c r="FO36" s="35"/>
      <c r="FP36" s="35"/>
      <c r="FQ36" s="35"/>
      <c r="FR36" s="21" t="e">
        <f>#REF!*FL36</f>
        <v>#REF!</v>
      </c>
      <c r="FS36" s="21" t="e">
        <f>#REF!*FM36</f>
        <v>#REF!</v>
      </c>
      <c r="FT36" s="21" t="e">
        <f>#REF!*FN36</f>
        <v>#REF!</v>
      </c>
      <c r="FU36" s="35"/>
      <c r="FV36" s="35"/>
      <c r="FW36" s="35"/>
      <c r="FX36" s="21" t="e">
        <f>#REF!*#REF!</f>
        <v>#REF!</v>
      </c>
      <c r="FY36" s="21" t="e">
        <f>#REF!*#REF!</f>
        <v>#REF!</v>
      </c>
      <c r="FZ36" s="21" t="e">
        <f>#REF!*#REF!</f>
        <v>#REF!</v>
      </c>
      <c r="GA36" s="35"/>
      <c r="GB36" s="35"/>
      <c r="GC36" s="35"/>
      <c r="GD36" s="21" t="e">
        <f t="shared" si="153"/>
        <v>#REF!</v>
      </c>
      <c r="GE36" s="21" t="e">
        <f t="shared" si="153"/>
        <v>#REF!</v>
      </c>
      <c r="GF36" s="21" t="e">
        <f t="shared" si="153"/>
        <v>#REF!</v>
      </c>
      <c r="GG36" s="23">
        <v>33</v>
      </c>
      <c r="GH36" s="23">
        <v>43</v>
      </c>
      <c r="GI36" s="23">
        <v>43</v>
      </c>
      <c r="GJ36" s="23">
        <v>25</v>
      </c>
      <c r="GK36" s="23">
        <v>24</v>
      </c>
      <c r="GL36" s="23">
        <v>24</v>
      </c>
      <c r="GM36" s="23">
        <v>20</v>
      </c>
      <c r="GN36" s="23">
        <v>24</v>
      </c>
      <c r="GO36" s="23">
        <v>24</v>
      </c>
      <c r="GP36" s="23">
        <v>23</v>
      </c>
      <c r="GQ36" s="23">
        <v>24</v>
      </c>
      <c r="GR36" s="23">
        <v>24</v>
      </c>
      <c r="GS36" s="23">
        <v>88</v>
      </c>
      <c r="GT36" s="23">
        <v>88</v>
      </c>
      <c r="GU36" s="23">
        <v>88</v>
      </c>
      <c r="GV36" s="23">
        <v>12</v>
      </c>
      <c r="GW36" s="23">
        <v>8</v>
      </c>
      <c r="GX36" s="23">
        <v>8</v>
      </c>
      <c r="GY36" s="23">
        <v>89</v>
      </c>
      <c r="GZ36" s="23">
        <v>65</v>
      </c>
      <c r="HA36" s="23">
        <v>65</v>
      </c>
      <c r="HB36" s="23">
        <v>44</v>
      </c>
      <c r="HC36" s="23">
        <v>47</v>
      </c>
      <c r="HD36" s="23">
        <v>47</v>
      </c>
      <c r="HE36" s="23">
        <v>34</v>
      </c>
      <c r="HF36" s="23">
        <v>35</v>
      </c>
      <c r="HG36" s="23">
        <v>35</v>
      </c>
      <c r="HH36" s="23">
        <v>102</v>
      </c>
      <c r="HI36" s="23">
        <v>63</v>
      </c>
      <c r="HJ36" s="23">
        <v>63</v>
      </c>
      <c r="HK36" s="23">
        <v>38</v>
      </c>
      <c r="HL36" s="23">
        <v>35</v>
      </c>
      <c r="HM36" s="23">
        <v>35</v>
      </c>
      <c r="HN36" s="23">
        <v>60</v>
      </c>
      <c r="HO36" s="23">
        <v>59</v>
      </c>
      <c r="HP36" s="23">
        <v>59</v>
      </c>
      <c r="HQ36" s="23">
        <v>98</v>
      </c>
      <c r="HR36" s="23">
        <v>60</v>
      </c>
      <c r="HS36" s="23">
        <v>60</v>
      </c>
      <c r="HT36" s="23">
        <v>96</v>
      </c>
      <c r="HU36" s="23">
        <v>84</v>
      </c>
      <c r="HV36" s="23">
        <v>84</v>
      </c>
      <c r="HW36" s="23">
        <v>79</v>
      </c>
      <c r="HX36" s="23">
        <v>51</v>
      </c>
      <c r="HY36" s="23">
        <v>51</v>
      </c>
      <c r="HZ36" s="41">
        <f t="shared" si="154"/>
        <v>2732</v>
      </c>
      <c r="IA36" s="41">
        <f t="shared" si="155"/>
        <v>2178</v>
      </c>
      <c r="IB36" s="41">
        <f t="shared" si="156"/>
        <v>2178</v>
      </c>
    </row>
    <row r="37" spans="1:236" ht="36">
      <c r="A37" s="22" t="s">
        <v>186</v>
      </c>
      <c r="B37" s="22" t="s">
        <v>94</v>
      </c>
      <c r="C37" s="23">
        <v>159</v>
      </c>
      <c r="D37" s="23">
        <v>146</v>
      </c>
      <c r="E37" s="23">
        <v>146</v>
      </c>
      <c r="F37" s="23">
        <v>276</v>
      </c>
      <c r="G37" s="23">
        <v>308</v>
      </c>
      <c r="H37" s="23">
        <v>308</v>
      </c>
      <c r="I37" s="23">
        <v>211</v>
      </c>
      <c r="J37" s="23">
        <v>225</v>
      </c>
      <c r="K37" s="23">
        <v>225</v>
      </c>
      <c r="L37" s="23">
        <v>23</v>
      </c>
      <c r="M37" s="23">
        <v>23</v>
      </c>
      <c r="N37" s="23">
        <v>23</v>
      </c>
      <c r="O37" s="23">
        <v>111</v>
      </c>
      <c r="P37" s="23">
        <v>109</v>
      </c>
      <c r="Q37" s="23">
        <v>109</v>
      </c>
      <c r="R37" s="23">
        <v>150</v>
      </c>
      <c r="S37" s="23">
        <v>136</v>
      </c>
      <c r="T37" s="23">
        <v>136</v>
      </c>
      <c r="U37" s="23">
        <v>0</v>
      </c>
      <c r="V37" s="109">
        <f>45-45</f>
        <v>0</v>
      </c>
      <c r="W37" s="109">
        <f>45-45</f>
        <v>0</v>
      </c>
      <c r="X37" s="110">
        <v>84</v>
      </c>
      <c r="Y37" s="110">
        <v>101</v>
      </c>
      <c r="Z37" s="110">
        <v>101</v>
      </c>
      <c r="AA37" s="23">
        <f>112-112</f>
        <v>0</v>
      </c>
      <c r="AB37" s="23">
        <f t="shared" ref="AB37:AC37" si="168">112-112</f>
        <v>0</v>
      </c>
      <c r="AC37" s="23">
        <f t="shared" si="168"/>
        <v>0</v>
      </c>
      <c r="AD37" s="35"/>
      <c r="AE37" s="35"/>
      <c r="AF37" s="35"/>
      <c r="AG37" s="21" t="e">
        <f>#REF!*AA37</f>
        <v>#REF!</v>
      </c>
      <c r="AH37" s="21" t="e">
        <f>#REF!*AB37</f>
        <v>#REF!</v>
      </c>
      <c r="AI37" s="21" t="e">
        <f>#REF!*AC37</f>
        <v>#REF!</v>
      </c>
      <c r="AJ37" s="35"/>
      <c r="AK37" s="35"/>
      <c r="AL37" s="35"/>
      <c r="AM37" s="21" t="e">
        <f>#REF!*#REF!</f>
        <v>#REF!</v>
      </c>
      <c r="AN37" s="21" t="e">
        <f>#REF!*#REF!</f>
        <v>#REF!</v>
      </c>
      <c r="AO37" s="21" t="e">
        <f>#REF!*#REF!</f>
        <v>#REF!</v>
      </c>
      <c r="AP37" s="35"/>
      <c r="AQ37" s="35"/>
      <c r="AR37" s="35"/>
      <c r="AS37" s="21" t="e">
        <f t="shared" si="151"/>
        <v>#REF!</v>
      </c>
      <c r="AT37" s="21" t="e">
        <f t="shared" si="151"/>
        <v>#REF!</v>
      </c>
      <c r="AU37" s="21" t="e">
        <f t="shared" si="151"/>
        <v>#REF!</v>
      </c>
      <c r="AV37" s="110">
        <v>94</v>
      </c>
      <c r="AW37" s="110">
        <v>92</v>
      </c>
      <c r="AX37" s="110">
        <v>92</v>
      </c>
      <c r="AY37" s="110">
        <v>192</v>
      </c>
      <c r="AZ37" s="110">
        <v>216</v>
      </c>
      <c r="BA37" s="110">
        <v>216</v>
      </c>
      <c r="BB37" s="23">
        <v>132</v>
      </c>
      <c r="BC37" s="23">
        <v>139</v>
      </c>
      <c r="BD37" s="23">
        <v>139</v>
      </c>
      <c r="BE37" s="23"/>
      <c r="BF37" s="23">
        <v>41</v>
      </c>
      <c r="BG37" s="23">
        <v>41</v>
      </c>
      <c r="BH37" s="23">
        <v>164</v>
      </c>
      <c r="BI37" s="23">
        <v>165</v>
      </c>
      <c r="BJ37" s="23">
        <v>165</v>
      </c>
      <c r="BK37" s="23">
        <v>181</v>
      </c>
      <c r="BL37" s="23">
        <v>217</v>
      </c>
      <c r="BM37" s="23">
        <v>217</v>
      </c>
      <c r="BN37" s="23">
        <v>62</v>
      </c>
      <c r="BO37" s="23">
        <v>58</v>
      </c>
      <c r="BP37" s="23">
        <v>58</v>
      </c>
      <c r="BQ37" s="110">
        <v>113</v>
      </c>
      <c r="BR37" s="110">
        <v>113</v>
      </c>
      <c r="BS37" s="110">
        <v>113</v>
      </c>
      <c r="BT37" s="110">
        <v>205</v>
      </c>
      <c r="BU37" s="110">
        <v>217</v>
      </c>
      <c r="BV37" s="110">
        <v>217</v>
      </c>
      <c r="BW37" s="23">
        <v>102</v>
      </c>
      <c r="BX37" s="23">
        <v>123</v>
      </c>
      <c r="BY37" s="23">
        <v>123</v>
      </c>
      <c r="BZ37" s="23"/>
      <c r="CA37" s="23">
        <v>71</v>
      </c>
      <c r="CB37" s="23">
        <v>71</v>
      </c>
      <c r="CC37" s="23">
        <v>128</v>
      </c>
      <c r="CD37" s="23">
        <v>126</v>
      </c>
      <c r="CE37" s="23">
        <v>126</v>
      </c>
      <c r="CF37" s="110">
        <v>170</v>
      </c>
      <c r="CG37" s="110">
        <v>196</v>
      </c>
      <c r="CH37" s="110">
        <v>196</v>
      </c>
      <c r="CI37" s="110">
        <v>278</v>
      </c>
      <c r="CJ37" s="110">
        <v>280</v>
      </c>
      <c r="CK37" s="110">
        <v>280</v>
      </c>
      <c r="CL37" s="110">
        <v>103</v>
      </c>
      <c r="CM37" s="110">
        <v>122</v>
      </c>
      <c r="CN37" s="110">
        <v>122</v>
      </c>
      <c r="CO37" s="110">
        <v>72</v>
      </c>
      <c r="CP37" s="110">
        <f t="shared" ref="CP37:CQ37" si="169">70-1</f>
        <v>69</v>
      </c>
      <c r="CQ37" s="110">
        <f t="shared" si="169"/>
        <v>69</v>
      </c>
      <c r="CR37" s="110">
        <v>191</v>
      </c>
      <c r="CS37" s="110">
        <f t="shared" ref="CS37:CT37" si="170">100+120-6</f>
        <v>214</v>
      </c>
      <c r="CT37" s="110">
        <f t="shared" si="170"/>
        <v>214</v>
      </c>
      <c r="CU37" s="110">
        <v>131</v>
      </c>
      <c r="CV37" s="110">
        <v>144</v>
      </c>
      <c r="CW37" s="110">
        <v>144</v>
      </c>
      <c r="CX37" s="23">
        <f>120-120</f>
        <v>0</v>
      </c>
      <c r="CY37" s="23">
        <f t="shared" ref="CY37:CZ37" si="171">120-120</f>
        <v>0</v>
      </c>
      <c r="CZ37" s="23">
        <f t="shared" si="171"/>
        <v>0</v>
      </c>
      <c r="DA37" s="35"/>
      <c r="DB37" s="35"/>
      <c r="DC37" s="35"/>
      <c r="DD37" s="21" t="e">
        <f>#REF!*CX37</f>
        <v>#REF!</v>
      </c>
      <c r="DE37" s="21" t="e">
        <f>#REF!*CY37</f>
        <v>#REF!</v>
      </c>
      <c r="DF37" s="21" t="e">
        <f>#REF!*CZ37</f>
        <v>#REF!</v>
      </c>
      <c r="DG37" s="35"/>
      <c r="DH37" s="35"/>
      <c r="DI37" s="35"/>
      <c r="DJ37" s="21" t="e">
        <f>#REF!*#REF!</f>
        <v>#REF!</v>
      </c>
      <c r="DK37" s="21" t="e">
        <f>#REF!*#REF!</f>
        <v>#REF!</v>
      </c>
      <c r="DL37" s="21" t="e">
        <f>#REF!*#REF!</f>
        <v>#REF!</v>
      </c>
      <c r="DM37" s="35"/>
      <c r="DN37" s="35"/>
      <c r="DO37" s="35"/>
      <c r="DP37" s="21" t="e">
        <f t="shared" si="152"/>
        <v>#REF!</v>
      </c>
      <c r="DQ37" s="21" t="e">
        <f t="shared" si="152"/>
        <v>#REF!</v>
      </c>
      <c r="DR37" s="21" t="e">
        <f t="shared" si="152"/>
        <v>#REF!</v>
      </c>
      <c r="DS37" s="23">
        <v>109</v>
      </c>
      <c r="DT37" s="23">
        <v>109</v>
      </c>
      <c r="DU37" s="23">
        <v>109</v>
      </c>
      <c r="DV37" s="110">
        <v>213</v>
      </c>
      <c r="DW37" s="110">
        <v>230</v>
      </c>
      <c r="DX37" s="110">
        <v>230</v>
      </c>
      <c r="DY37" s="110">
        <v>151</v>
      </c>
      <c r="DZ37" s="110">
        <v>172</v>
      </c>
      <c r="EA37" s="110">
        <v>172</v>
      </c>
      <c r="EB37" s="110">
        <v>152</v>
      </c>
      <c r="EC37" s="110">
        <v>161</v>
      </c>
      <c r="ED37" s="110">
        <v>161</v>
      </c>
      <c r="EE37" s="110">
        <v>96</v>
      </c>
      <c r="EF37" s="110">
        <v>129</v>
      </c>
      <c r="EG37" s="110">
        <v>129</v>
      </c>
      <c r="EH37" s="23">
        <v>109</v>
      </c>
      <c r="EI37" s="23">
        <v>104</v>
      </c>
      <c r="EJ37" s="23">
        <v>104</v>
      </c>
      <c r="EK37" s="110">
        <v>240</v>
      </c>
      <c r="EL37" s="110">
        <v>228</v>
      </c>
      <c r="EM37" s="110">
        <v>228</v>
      </c>
      <c r="EN37" s="110">
        <v>22</v>
      </c>
      <c r="EO37" s="110">
        <v>67</v>
      </c>
      <c r="EP37" s="110">
        <v>67</v>
      </c>
      <c r="EQ37" s="23">
        <v>108</v>
      </c>
      <c r="ER37" s="23">
        <v>107</v>
      </c>
      <c r="ES37" s="23">
        <v>107</v>
      </c>
      <c r="ET37" s="109">
        <f>323+0</f>
        <v>323</v>
      </c>
      <c r="EU37" s="109">
        <f>327+45</f>
        <v>372</v>
      </c>
      <c r="EV37" s="109">
        <f>327+45</f>
        <v>372</v>
      </c>
      <c r="EW37" s="23">
        <v>69</v>
      </c>
      <c r="EX37" s="23">
        <v>75</v>
      </c>
      <c r="EY37" s="23">
        <v>75</v>
      </c>
      <c r="EZ37" s="23">
        <v>109</v>
      </c>
      <c r="FA37" s="23">
        <v>117</v>
      </c>
      <c r="FB37" s="23">
        <v>117</v>
      </c>
      <c r="FC37" s="110">
        <v>162</v>
      </c>
      <c r="FD37" s="110">
        <v>162</v>
      </c>
      <c r="FE37" s="110">
        <v>162</v>
      </c>
      <c r="FF37" s="110">
        <v>58</v>
      </c>
      <c r="FG37" s="110">
        <v>54</v>
      </c>
      <c r="FH37" s="110">
        <v>54</v>
      </c>
      <c r="FI37" s="110">
        <v>94</v>
      </c>
      <c r="FJ37" s="110">
        <v>110</v>
      </c>
      <c r="FK37" s="110">
        <v>110</v>
      </c>
      <c r="FL37" s="110">
        <f>107-1-106</f>
        <v>0</v>
      </c>
      <c r="FM37" s="110">
        <f t="shared" ref="FM37:FN37" si="172">107-1-106</f>
        <v>0</v>
      </c>
      <c r="FN37" s="110">
        <f t="shared" si="172"/>
        <v>0</v>
      </c>
      <c r="FO37" s="35"/>
      <c r="FP37" s="35"/>
      <c r="FQ37" s="35"/>
      <c r="FR37" s="21" t="e">
        <f>#REF!*FL37</f>
        <v>#REF!</v>
      </c>
      <c r="FS37" s="21" t="e">
        <f>#REF!*FM37</f>
        <v>#REF!</v>
      </c>
      <c r="FT37" s="21" t="e">
        <f>#REF!*FN37</f>
        <v>#REF!</v>
      </c>
      <c r="FU37" s="35"/>
      <c r="FV37" s="35"/>
      <c r="FW37" s="35"/>
      <c r="FX37" s="21" t="e">
        <f>#REF!*#REF!</f>
        <v>#REF!</v>
      </c>
      <c r="FY37" s="21" t="e">
        <f>#REF!*#REF!</f>
        <v>#REF!</v>
      </c>
      <c r="FZ37" s="21" t="e">
        <f>#REF!*#REF!</f>
        <v>#REF!</v>
      </c>
      <c r="GA37" s="35"/>
      <c r="GB37" s="35"/>
      <c r="GC37" s="35"/>
      <c r="GD37" s="21" t="e">
        <f t="shared" si="153"/>
        <v>#REF!</v>
      </c>
      <c r="GE37" s="21" t="e">
        <f t="shared" si="153"/>
        <v>#REF!</v>
      </c>
      <c r="GF37" s="21" t="e">
        <f t="shared" si="153"/>
        <v>#REF!</v>
      </c>
      <c r="GG37" s="110">
        <v>176</v>
      </c>
      <c r="GH37" s="110">
        <v>152</v>
      </c>
      <c r="GI37" s="110">
        <v>152</v>
      </c>
      <c r="GJ37" s="23">
        <v>115</v>
      </c>
      <c r="GK37" s="23">
        <v>116</v>
      </c>
      <c r="GL37" s="23">
        <v>116</v>
      </c>
      <c r="GM37" s="110">
        <v>121</v>
      </c>
      <c r="GN37" s="110">
        <v>126</v>
      </c>
      <c r="GO37" s="110">
        <v>126</v>
      </c>
      <c r="GP37" s="110">
        <v>99</v>
      </c>
      <c r="GQ37" s="110">
        <v>110</v>
      </c>
      <c r="GR37" s="110">
        <v>110</v>
      </c>
      <c r="GS37" s="23">
        <v>206</v>
      </c>
      <c r="GT37" s="23">
        <v>220</v>
      </c>
      <c r="GU37" s="23">
        <v>220</v>
      </c>
      <c r="GV37" s="23">
        <v>46</v>
      </c>
      <c r="GW37" s="23">
        <v>31</v>
      </c>
      <c r="GX37" s="23">
        <v>31</v>
      </c>
      <c r="GY37" s="110">
        <v>188</v>
      </c>
      <c r="GZ37" s="110">
        <v>197</v>
      </c>
      <c r="HA37" s="110">
        <v>197</v>
      </c>
      <c r="HB37" s="110">
        <v>222</v>
      </c>
      <c r="HC37" s="110">
        <v>222</v>
      </c>
      <c r="HD37" s="110">
        <v>222</v>
      </c>
      <c r="HE37" s="23">
        <v>107</v>
      </c>
      <c r="HF37" s="23">
        <v>112</v>
      </c>
      <c r="HG37" s="23">
        <v>112</v>
      </c>
      <c r="HH37" s="23">
        <v>151</v>
      </c>
      <c r="HI37" s="23">
        <v>181</v>
      </c>
      <c r="HJ37" s="23">
        <v>181</v>
      </c>
      <c r="HK37" s="110">
        <v>104</v>
      </c>
      <c r="HL37" s="110">
        <v>129</v>
      </c>
      <c r="HM37" s="110">
        <v>129</v>
      </c>
      <c r="HN37" s="23">
        <v>231</v>
      </c>
      <c r="HO37" s="23">
        <v>232</v>
      </c>
      <c r="HP37" s="23">
        <v>232</v>
      </c>
      <c r="HQ37" s="23">
        <v>169</v>
      </c>
      <c r="HR37" s="23">
        <v>205</v>
      </c>
      <c r="HS37" s="23">
        <v>205</v>
      </c>
      <c r="HT37" s="23">
        <v>427</v>
      </c>
      <c r="HU37" s="23">
        <v>453</v>
      </c>
      <c r="HV37" s="23">
        <v>453</v>
      </c>
      <c r="HW37" s="110">
        <v>231</v>
      </c>
      <c r="HX37" s="110">
        <v>253</v>
      </c>
      <c r="HY37" s="110">
        <v>253</v>
      </c>
      <c r="HZ37" s="41">
        <f t="shared" si="154"/>
        <v>7940</v>
      </c>
      <c r="IA37" s="41">
        <f t="shared" si="155"/>
        <v>8587</v>
      </c>
      <c r="IB37" s="41">
        <f t="shared" si="156"/>
        <v>8587</v>
      </c>
    </row>
    <row r="38" spans="1:236" ht="10.5" customHeight="1"/>
    <row r="39" spans="1:236">
      <c r="C39" s="1" t="s">
        <v>63</v>
      </c>
      <c r="F39" s="180" t="s">
        <v>65</v>
      </c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</row>
    <row r="40" spans="1:236" ht="8.25" customHeight="1"/>
    <row r="41" spans="1:236">
      <c r="C41" s="1" t="s">
        <v>218</v>
      </c>
    </row>
  </sheetData>
  <mergeCells count="148">
    <mergeCell ref="HQ8:HS8"/>
    <mergeCell ref="HT8:HV8"/>
    <mergeCell ref="HW8:HY8"/>
    <mergeCell ref="HZ8:IB8"/>
    <mergeCell ref="F39:T39"/>
    <mergeCell ref="GY8:HA8"/>
    <mergeCell ref="HB8:HD8"/>
    <mergeCell ref="HE8:HG8"/>
    <mergeCell ref="HH8:HJ8"/>
    <mergeCell ref="HK8:HM8"/>
    <mergeCell ref="HN8:HP8"/>
    <mergeCell ref="GG8:GI8"/>
    <mergeCell ref="GJ8:GL8"/>
    <mergeCell ref="GM8:GO8"/>
    <mergeCell ref="GP8:GR8"/>
    <mergeCell ref="GS8:GU8"/>
    <mergeCell ref="GV8:GX8"/>
    <mergeCell ref="FO8:FQ8"/>
    <mergeCell ref="FR8:FT8"/>
    <mergeCell ref="FU8:FW8"/>
    <mergeCell ref="FX8:FZ8"/>
    <mergeCell ref="GA8:GC8"/>
    <mergeCell ref="GD8:GF8"/>
    <mergeCell ref="EW8:EY8"/>
    <mergeCell ref="EZ8:FB8"/>
    <mergeCell ref="FC8:FE8"/>
    <mergeCell ref="FF8:FH8"/>
    <mergeCell ref="FI8:FK8"/>
    <mergeCell ref="FL8:FN8"/>
    <mergeCell ref="EE8:EG8"/>
    <mergeCell ref="EH8:EJ8"/>
    <mergeCell ref="EK8:EM8"/>
    <mergeCell ref="EN8:EP8"/>
    <mergeCell ref="EQ8:ES8"/>
    <mergeCell ref="ET8:EV8"/>
    <mergeCell ref="DM8:DO8"/>
    <mergeCell ref="DP8:DR8"/>
    <mergeCell ref="DS8:DU8"/>
    <mergeCell ref="DV8:DX8"/>
    <mergeCell ref="DY8:EA8"/>
    <mergeCell ref="EB8:ED8"/>
    <mergeCell ref="CU8:CW8"/>
    <mergeCell ref="CX8:CZ8"/>
    <mergeCell ref="DA8:DC8"/>
    <mergeCell ref="DD8:DF8"/>
    <mergeCell ref="DG8:DI8"/>
    <mergeCell ref="DJ8:DL8"/>
    <mergeCell ref="CC8:CE8"/>
    <mergeCell ref="CF8:CH8"/>
    <mergeCell ref="CI8:CK8"/>
    <mergeCell ref="CL8:CN8"/>
    <mergeCell ref="CO8:CQ8"/>
    <mergeCell ref="CR8:CT8"/>
    <mergeCell ref="BK8:BM8"/>
    <mergeCell ref="BN8:BP8"/>
    <mergeCell ref="BQ8:BS8"/>
    <mergeCell ref="BT8:BV8"/>
    <mergeCell ref="BW8:BY8"/>
    <mergeCell ref="BZ8:CB8"/>
    <mergeCell ref="AY8:BA8"/>
    <mergeCell ref="BB8:BD8"/>
    <mergeCell ref="BE8:BG8"/>
    <mergeCell ref="BH8:BJ8"/>
    <mergeCell ref="AA8:AC8"/>
    <mergeCell ref="AD8:AF8"/>
    <mergeCell ref="AG8:AI8"/>
    <mergeCell ref="AJ8:AL8"/>
    <mergeCell ref="AM8:AO8"/>
    <mergeCell ref="AP8:AR8"/>
    <mergeCell ref="HW7:HY7"/>
    <mergeCell ref="HZ7:IB7"/>
    <mergeCell ref="C8:E8"/>
    <mergeCell ref="F8:H8"/>
    <mergeCell ref="I8:K8"/>
    <mergeCell ref="L8:N8"/>
    <mergeCell ref="O8:Q8"/>
    <mergeCell ref="R8:T8"/>
    <mergeCell ref="U8:W8"/>
    <mergeCell ref="X8:Z8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FC7:FE7"/>
    <mergeCell ref="FF7:FH7"/>
    <mergeCell ref="FI7:FK7"/>
    <mergeCell ref="FL7:GF7"/>
    <mergeCell ref="GG7:GI7"/>
    <mergeCell ref="GJ7:GL7"/>
    <mergeCell ref="EK7:EM7"/>
    <mergeCell ref="EN7:EP7"/>
    <mergeCell ref="EQ7:ES7"/>
    <mergeCell ref="ET7:EV7"/>
    <mergeCell ref="EW7:EY7"/>
    <mergeCell ref="EZ7:FB7"/>
    <mergeCell ref="DS7:DU7"/>
    <mergeCell ref="DV7:DX7"/>
    <mergeCell ref="DY7:EA7"/>
    <mergeCell ref="EB7:ED7"/>
    <mergeCell ref="EE7:EG7"/>
    <mergeCell ref="EH7:EJ7"/>
    <mergeCell ref="CI7:CK7"/>
    <mergeCell ref="CL7:CN7"/>
    <mergeCell ref="CO7:CQ7"/>
    <mergeCell ref="CR7:CT7"/>
    <mergeCell ref="CU7:CW7"/>
    <mergeCell ref="CX7:DR7"/>
    <mergeCell ref="BQ7:BS7"/>
    <mergeCell ref="BT7:BV7"/>
    <mergeCell ref="BW7:BY7"/>
    <mergeCell ref="BZ7:CB7"/>
    <mergeCell ref="CC7:CE7"/>
    <mergeCell ref="CF7:CH7"/>
    <mergeCell ref="AY7:BA7"/>
    <mergeCell ref="BB7:BD7"/>
    <mergeCell ref="BE7:BG7"/>
    <mergeCell ref="BH7:BJ7"/>
    <mergeCell ref="BK7:BM7"/>
    <mergeCell ref="BN7:BP7"/>
    <mergeCell ref="U7:W7"/>
    <mergeCell ref="X7:Z7"/>
    <mergeCell ref="AA7:AU7"/>
    <mergeCell ref="AV7:AX7"/>
    <mergeCell ref="A7:A8"/>
    <mergeCell ref="B7:B8"/>
    <mergeCell ref="C7:E7"/>
    <mergeCell ref="F7:H7"/>
    <mergeCell ref="I7:K7"/>
    <mergeCell ref="L7:N7"/>
    <mergeCell ref="AS8:AU8"/>
    <mergeCell ref="AV8:AX8"/>
    <mergeCell ref="I1:T1"/>
    <mergeCell ref="I2:T2"/>
    <mergeCell ref="C3:H3"/>
    <mergeCell ref="C4:H4"/>
    <mergeCell ref="I4:T4"/>
    <mergeCell ref="C5:H5"/>
    <mergeCell ref="I5:T5"/>
    <mergeCell ref="O7:Q7"/>
    <mergeCell ref="R7:T7"/>
  </mergeCells>
  <pageMargins left="0.31496062992125984" right="0.11811023622047245" top="0.15748031496062992" bottom="0.15748031496062992" header="0.19685039370078741" footer="0.11811023622047245"/>
  <pageSetup paperSize="9" scale="49" fitToWidth="0" orientation="landscape" verticalDpi="0" r:id="rId1"/>
  <colBreaks count="9" manualBreakCount="9">
    <brk id="20" max="40" man="1"/>
    <brk id="59" max="40" man="1"/>
    <brk id="77" max="40" man="1"/>
    <brk id="95" max="40" man="1"/>
    <brk id="134" max="40" man="1"/>
    <brk id="152" max="40" man="1"/>
    <brk id="191" max="40" man="1"/>
    <brk id="209" max="40" man="1"/>
    <brk id="227" max="4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 № 2 (30.09.20)</vt:lpstr>
      <vt:lpstr>услуги с 20.08</vt:lpstr>
      <vt:lpstr>'услуги с 20.08'!Заголовки_для_печати</vt:lpstr>
      <vt:lpstr>'прил № 2 (30.09.20)'!Область_печати</vt:lpstr>
      <vt:lpstr>'услуги с 20.08'!Область_печати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2021-02-24T13:31:11Z</dcterms:modified>
</cp:coreProperties>
</file>